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mjg8\Downloads\"/>
    </mc:Choice>
  </mc:AlternateContent>
  <xr:revisionPtr revIDLastSave="0" documentId="8_{E52589E9-CD0A-445D-871F-A7B53C244110}" xr6:coauthVersionLast="47" xr6:coauthVersionMax="47" xr10:uidLastSave="{00000000-0000-0000-0000-000000000000}"/>
  <workbookProtection workbookAlgorithmName="SHA-512" workbookHashValue="CgmpCUDm5hPTVP8CyN/qPSLmDtp/8MvPNuhTJRy5f8JqA2wF+zrzj3q9DbmYlIh2EBHWJEmSWbg5PmgkVb5R+A==" workbookSaltValue="z/YVi36pYQY+X/jkXrfRdg==" workbookSpinCount="100000" lockStructure="1"/>
  <bookViews>
    <workbookView xWindow="28680" yWindow="-120" windowWidth="29040" windowHeight="15840" xr2:uid="{00000000-000D-0000-FFFF-FFFF00000000}"/>
  </bookViews>
  <sheets>
    <sheet name="ENGLISH" sheetId="8" r:id="rId1"/>
    <sheet name="FRANÇAIS" sheetId="7" r:id="rId2"/>
    <sheet name="Validation" sheetId="6" state="hidden" r:id="rId3"/>
  </sheets>
  <definedNames>
    <definedName name="Number">Validation!$A$2:$A$104</definedName>
    <definedName name="_xlnm.Print_Area" localSheetId="0">ENGLISH!$B$4:$J$56</definedName>
    <definedName name="_xlnm.Print_Area" localSheetId="1">FRANÇAIS!$B$4:$J$56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7" l="1"/>
  <c r="H41" i="7"/>
  <c r="F38" i="8"/>
  <c r="G39" i="7"/>
  <c r="G19" i="7"/>
  <c r="G18" i="7"/>
  <c r="G17" i="7"/>
  <c r="H20" i="8"/>
  <c r="H40" i="8"/>
  <c r="G38" i="8" l="1"/>
  <c r="G19" i="8"/>
  <c r="G18" i="8"/>
  <c r="G16" i="7" l="1"/>
  <c r="G20" i="7" s="1"/>
  <c r="G55" i="8" l="1"/>
  <c r="G53" i="8"/>
  <c r="G30" i="8"/>
  <c r="G17" i="8"/>
  <c r="G16" i="8"/>
  <c r="G20" i="8" s="1"/>
  <c r="G40" i="8" l="1"/>
  <c r="G42" i="8" s="1"/>
  <c r="G30" i="7" l="1"/>
  <c r="G41" i="7"/>
  <c r="H51" i="7" l="1"/>
  <c r="G43" i="7"/>
  <c r="G22" i="7" l="1"/>
  <c r="G51" i="7"/>
  <c r="E51" i="7" s="1"/>
  <c r="G54" i="7"/>
  <c r="G55" i="7" l="1"/>
  <c r="H52" i="7"/>
  <c r="G52" i="7"/>
  <c r="G56" i="7"/>
  <c r="G50" i="8"/>
  <c r="E50" i="8" s="1"/>
  <c r="H50" i="8" l="1"/>
  <c r="G54" i="8" s="1"/>
  <c r="G22" i="8"/>
  <c r="G51" i="8" l="1"/>
  <c r="H51" i="8"/>
</calcChain>
</file>

<file path=xl/sharedStrings.xml><?xml version="1.0" encoding="utf-8"?>
<sst xmlns="http://schemas.openxmlformats.org/spreadsheetml/2006/main" count="82" uniqueCount="63">
  <si>
    <t>Please complete the white fields</t>
  </si>
  <si>
    <t>Canadian Queen Elizabeth II Diamond Jubilee Scholarships Program - QES 2024</t>
  </si>
  <si>
    <t xml:space="preserve">Name of University </t>
  </si>
  <si>
    <t xml:space="preserve">Project Title </t>
  </si>
  <si>
    <r>
      <rPr>
        <b/>
        <sz val="11"/>
        <color theme="1"/>
        <rFont val="Calibri"/>
        <family val="2"/>
        <scheme val="minor"/>
      </rPr>
      <t xml:space="preserve">Instructions:	</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Complete the budget sheet according to the expected number of Canadian students and international students.					
</t>
    </r>
    <r>
      <rPr>
        <b/>
        <sz val="11"/>
        <color theme="1"/>
        <rFont val="Calibri"/>
        <family val="2"/>
        <scheme val="minor"/>
      </rPr>
      <t>2. Funding for Canadian students: Students</t>
    </r>
    <r>
      <rPr>
        <sz val="11"/>
        <color theme="1"/>
        <rFont val="Calibri"/>
        <family val="2"/>
        <scheme val="minor"/>
      </rPr>
      <t xml:space="preserve"> will be eligible to receive up to $6,000 for 60-89 day awards, up to $8,000 for 90-120 day awards, up to $10,000 for 121-180 day awards and up to $11,000 for awards over 181 days, at the discretion of the Canadian university. These funds may be leveraged by additional sources from the university and/or its partners.		
</t>
    </r>
    <r>
      <rPr>
        <b/>
        <sz val="11"/>
        <color theme="1"/>
        <rFont val="Calibri"/>
        <family val="2"/>
        <scheme val="minor"/>
      </rPr>
      <t xml:space="preserve">3. Funding for international students: </t>
    </r>
    <r>
      <rPr>
        <sz val="11"/>
        <color theme="1"/>
        <rFont val="Calibri"/>
        <family val="2"/>
        <scheme val="minor"/>
      </rPr>
      <t xml:space="preserve">Refer to Annex C of the Guidelines for LONG TERM and SHORT TERM Eligible expenses.
</t>
    </r>
    <r>
      <rPr>
        <b/>
        <sz val="11"/>
        <color theme="1"/>
        <rFont val="Calibri"/>
        <family val="2"/>
        <scheme val="minor"/>
      </rPr>
      <t>4.</t>
    </r>
    <r>
      <rPr>
        <sz val="11"/>
        <color theme="1"/>
        <rFont val="Calibri"/>
        <family val="2"/>
        <scheme val="minor"/>
      </rPr>
      <t xml:space="preserve"> Refer to Section 2.4.3 Cost Sharing in the Guidelines for details on eligible university and/or partner contributions.
</t>
    </r>
    <r>
      <rPr>
        <b/>
        <sz val="11"/>
        <color theme="1"/>
        <rFont val="Calibri"/>
        <family val="2"/>
        <scheme val="minor"/>
      </rPr>
      <t xml:space="preserve">Note: </t>
    </r>
    <r>
      <rPr>
        <sz val="11"/>
        <color theme="1"/>
        <rFont val="Calibri"/>
        <family val="2"/>
        <scheme val="minor"/>
      </rPr>
      <t xml:space="preserve">Formulas have been locked for the purposes of ensuring accuracy in your submission.	</t>
    </r>
  </si>
  <si>
    <t>2024-2027</t>
  </si>
  <si>
    <t>PROJECT BUDGET</t>
  </si>
  <si>
    <t>1 - Awards to support outgoing Canadian students</t>
  </si>
  <si>
    <t>Total Number of students</t>
  </si>
  <si>
    <t>Number</t>
  </si>
  <si>
    <t>QES Contribution</t>
  </si>
  <si>
    <t>University/Partner/Student contribution</t>
  </si>
  <si>
    <t>Number of scholars with awards between 60-89 days</t>
  </si>
  <si>
    <t>Number of scholars with awards between 90-120 days</t>
  </si>
  <si>
    <t>Number of scholars with awards between 121-180 days</t>
  </si>
  <si>
    <t>Number of scholars with awards over 181 days</t>
  </si>
  <si>
    <t>Contribution subtotal</t>
  </si>
  <si>
    <t>Total budget for outgoing students</t>
  </si>
  <si>
    <t>2 - Awards to support incoming international students</t>
  </si>
  <si>
    <t>QES Contribution*</t>
  </si>
  <si>
    <t>Total budget for incoming international students</t>
  </si>
  <si>
    <t xml:space="preserve">*  QES Contribution:
Please calculate the total QES contribution for incoming international students based on eligible expenses and add the amount in the corresponding field. Please refer to Annex C of the Guidelines for LONG TERM and SHORT TERM Eligible expenses.The total being requested must represent at least the monthly living allowance plus health insurance. International student funded by QES must receive a monthly living allowance and be covered by health insurance as per individual university requirements. </t>
  </si>
  <si>
    <t>3 - Leadership, networking, community engagement and administration</t>
  </si>
  <si>
    <t xml:space="preserve">$2,000/Canadian and international scholar </t>
  </si>
  <si>
    <t xml:space="preserve">Total  activity fund </t>
  </si>
  <si>
    <t>4 - Other Contributions - University/Partner/Student</t>
  </si>
  <si>
    <t>Other contributions</t>
  </si>
  <si>
    <t>5 - Total by Contributor</t>
  </si>
  <si>
    <t>TOTAL PROJECT BUDGET</t>
  </si>
  <si>
    <t>Remplissez uniquement les champs en blanc</t>
  </si>
  <si>
    <t>Le programme de Bourses canadiennes du jubilé de diamant de la reine Elizabeth II - BRE 2024</t>
  </si>
  <si>
    <t xml:space="preserve">Université </t>
  </si>
  <si>
    <t xml:space="preserve">Titre du projet </t>
  </si>
  <si>
    <r>
      <rPr>
        <b/>
        <sz val="11"/>
        <color theme="1"/>
        <rFont val="Calibri"/>
        <family val="2"/>
        <scheme val="minor"/>
      </rPr>
      <t>Instructions :</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Remplissez le formulaire de budget en fonction du nombre attendu d'étudiantes et étudiants canadiens et d'étudiantes et étudiants étrangers.			
</t>
    </r>
    <r>
      <rPr>
        <b/>
        <sz val="11"/>
        <color theme="1"/>
        <rFont val="Calibri"/>
        <family val="2"/>
        <scheme val="minor"/>
      </rPr>
      <t xml:space="preserve">2. Financement pour les étudiantes et étudiants canadiens : </t>
    </r>
    <r>
      <rPr>
        <sz val="11"/>
        <color theme="1"/>
        <rFont val="Calibri"/>
        <family val="2"/>
        <scheme val="minor"/>
      </rPr>
      <t xml:space="preserve">Les étudiantes et étudiants canadiens seront admissibles à recevoir jusqu'à 6000 $ pour une période d’activité de 60 à 89 jours, 8 000 $  pour une période d’activité de 90 à 120 jours, 10 000 $ pour une période d’activité de 121 à 180 jours et 11 000 $ pour une période d’activité de 181 jours ou plus, à la discrétion de l'université canadienne. Ces fonds peuvent être exploités par des sources supplémentaires provenant de l'université et/ ou de ses partenaires.					
</t>
    </r>
    <r>
      <rPr>
        <b/>
        <sz val="11"/>
        <color theme="1"/>
        <rFont val="Calibri"/>
        <family val="2"/>
        <scheme val="minor"/>
      </rPr>
      <t>3. Financement pour les étudiantes et étudiants étrangers :</t>
    </r>
    <r>
      <rPr>
        <sz val="11"/>
        <color theme="1"/>
        <rFont val="Calibri"/>
        <family val="2"/>
        <scheme val="minor"/>
      </rPr>
      <t xml:space="preserve"> Reportez-vous à l'annexe C des lignes directrices pour les dépenses admissibles à LONG TERME et À COURT TERME. 						
</t>
    </r>
    <r>
      <rPr>
        <b/>
        <sz val="11"/>
        <color theme="1"/>
        <rFont val="Calibri"/>
        <family val="2"/>
        <scheme val="minor"/>
      </rPr>
      <t>4</t>
    </r>
    <r>
      <rPr>
        <sz val="11"/>
        <color theme="1"/>
        <rFont val="Calibri"/>
        <family val="2"/>
        <scheme val="minor"/>
      </rPr>
      <t xml:space="preserve">. Reportez-vous à la section 2.4.3 Partage de coûts dans les lignes directrices pour obtenir des détails sur les contributions admissibles des universités et/ ou des partenaires.	
</t>
    </r>
    <r>
      <rPr>
        <b/>
        <sz val="11"/>
        <color theme="1"/>
        <rFont val="Calibri"/>
        <family val="2"/>
        <scheme val="minor"/>
      </rPr>
      <t xml:space="preserve">Remarque : </t>
    </r>
    <r>
      <rPr>
        <sz val="11"/>
        <color theme="1"/>
        <rFont val="Calibri"/>
        <family val="2"/>
        <scheme val="minor"/>
      </rPr>
      <t xml:space="preserve">Les formules ont été verrouillées afin de garantir l'exactitude de votre soumission.	</t>
    </r>
  </si>
  <si>
    <t>BUDGET DU PROJET</t>
  </si>
  <si>
    <t>1 - Bourses visant le soutien des étudiantes et étudiants canadiens se rendant à l’étranger</t>
  </si>
  <si>
    <t>Nombre d'étudiantes et d'étudiants</t>
  </si>
  <si>
    <t>Nombre</t>
  </si>
  <si>
    <t>Contribution du 
programme BRE</t>
  </si>
  <si>
    <t>Contribution de l'université, du partenaire ou de l'étudiante ou l'étudiant</t>
  </si>
  <si>
    <t>Nombre de boursières et boursiers  avec stages d'une durée de 60 à 89 jours</t>
  </si>
  <si>
    <t>Nombre de boursières et boursiers  avec stages d'une durée de 90 à 120 jours</t>
  </si>
  <si>
    <t>Nombre de boursières et boursiers  avec stages d'une durée de 121 à 180 jours</t>
  </si>
  <si>
    <t>Nombre de boursières et boursiers  avec stages d'une durée de plus de 181 jours</t>
  </si>
  <si>
    <t>Sous-total des contributions</t>
  </si>
  <si>
    <t>Budget total pour les étudiantes et d'étudiants canadiens</t>
  </si>
  <si>
    <t>2 - Bourses visant le soutien des étudiantes et étudiants étrangers venant au Canada</t>
  </si>
  <si>
    <t>Contribution du 
programme BRE*</t>
  </si>
  <si>
    <t>Contribution de l'université, du partenaire ou de l'étudiante ou de l'étudiant</t>
  </si>
  <si>
    <t>Budget total pour les étudiantes et d'étudiants étrangers</t>
  </si>
  <si>
    <t>* Contribution du  programme BRE:</t>
  </si>
  <si>
    <t xml:space="preserve">Veuillez calculer la contribution totale du programme BRE pour les étudiantes et étudiants étrangers en fonction des dépenses ADMISSIBLES et ajoutez le montant dans le champ correspondant. Reportez-vous à l'annexe C des lignes directrices pour les dépenses admissibles à LONG TERME et À COURT TERME. Le total demandé doit représenter au moins l'allocation de subsistance mensuelle plus l'assurance maladie. Tous les étudiantes et étudiants étrangers du programme BRE doivent recevoir l'indemnité de subsistance mensuelle et être couverts par une assurance maladie conformément aux exigences de l'université.
</t>
  </si>
  <si>
    <t>3 - Leadership, réseautage, engagement communautaire et administration</t>
  </si>
  <si>
    <t>Étudiantes et étudiants canadiens et etrangers 2000 $ / boursier</t>
  </si>
  <si>
    <t>Contribution de l'université, du partenaire ou de l'étudiant</t>
  </si>
  <si>
    <t>Total engagement communautaire</t>
  </si>
  <si>
    <t>4 - Autres contributions - Université / Partenaire / Étudiantes et étudiants</t>
  </si>
  <si>
    <t>Autres contributions</t>
  </si>
  <si>
    <t>5 - Total par contributeur</t>
  </si>
  <si>
    <t>Contribution de l'université, du partenaire ou de l'étudiante et de l'étudiant</t>
  </si>
  <si>
    <t>BUDGET TOTAL DU PROJET</t>
  </si>
  <si>
    <t>Select</t>
  </si>
  <si>
    <t>Sélectionnez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</si>
</sst>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2">
    <font>
      <sz val="11"/>
      <color theme="1"/>
      <name val="Garamond"/>
      <family val="2"/>
    </font>
    <font>
      <sz val="11"/>
      <color theme="1"/>
      <name val="Calibri"/>
      <family val="2"/>
      <scheme val="minor"/>
    </font>
    <font>
      <sz val="11"/>
      <color theme="1"/>
      <name val="Calibri"/>
      <family val="2"/>
      <scheme val="minor"/>
    </font>
    <font>
      <i/>
      <sz val="11"/>
      <color theme="1"/>
      <name val="Garamond"/>
      <family val="1"/>
    </font>
    <font>
      <b/>
      <sz val="11"/>
      <color theme="1"/>
      <name val="Calibri"/>
      <family val="2"/>
      <scheme val="minor"/>
    </font>
    <font>
      <b/>
      <sz val="14"/>
      <color theme="1"/>
      <name val="Calibri"/>
      <family val="2"/>
      <scheme val="minor"/>
    </font>
    <font>
      <sz val="11"/>
      <color theme="1"/>
      <name val="Garamond"/>
      <family val="2"/>
    </font>
    <font>
      <b/>
      <sz val="18"/>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b/>
      <sz val="11"/>
      <color theme="1"/>
      <name val="Garamond"/>
      <family val="2"/>
    </font>
    <font>
      <b/>
      <i/>
      <sz val="11"/>
      <color theme="1"/>
      <name val="Calibri"/>
      <family val="2"/>
      <scheme val="minor"/>
    </font>
    <font>
      <b/>
      <sz val="11"/>
      <color theme="0"/>
      <name val="Calibri"/>
      <family val="2"/>
      <scheme val="minor"/>
    </font>
    <font>
      <b/>
      <sz val="16"/>
      <color theme="0"/>
      <name val="Frutiger LT Std 45 Light"/>
      <family val="2"/>
    </font>
    <font>
      <b/>
      <i/>
      <sz val="11"/>
      <color theme="1" tint="0.499984740745262"/>
      <name val="Calibri"/>
      <family val="2"/>
      <scheme val="minor"/>
    </font>
    <font>
      <b/>
      <sz val="12"/>
      <color theme="1"/>
      <name val="Calibri"/>
      <family val="2"/>
      <scheme val="minor"/>
    </font>
    <font>
      <sz val="11"/>
      <color theme="0"/>
      <name val="Garamond"/>
      <family val="2"/>
    </font>
    <font>
      <b/>
      <sz val="14"/>
      <color theme="0"/>
      <name val="Calibri"/>
      <family val="2"/>
      <scheme val="minor"/>
    </font>
    <font>
      <b/>
      <sz val="16"/>
      <color theme="0"/>
      <name val="Calibri"/>
      <family val="2"/>
      <scheme val="minor"/>
    </font>
    <font>
      <b/>
      <sz val="10"/>
      <color theme="1"/>
      <name val="Calibri"/>
      <family val="2"/>
      <scheme val="minor"/>
    </font>
    <font>
      <b/>
      <sz val="11"/>
      <color rgb="FF2C5972"/>
      <name val="Calibri"/>
      <family val="2"/>
      <scheme val="minor"/>
    </font>
  </fonts>
  <fills count="9">
    <fill>
      <patternFill patternType="none"/>
    </fill>
    <fill>
      <patternFill patternType="gray125"/>
    </fill>
    <fill>
      <patternFill patternType="solid">
        <fgColor rgb="FFFBB04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2C5972"/>
        <bgColor indexed="64"/>
      </patternFill>
    </fill>
    <fill>
      <patternFill patternType="solid">
        <fgColor rgb="FF66CBDF"/>
        <bgColor indexed="64"/>
      </patternFill>
    </fill>
  </fills>
  <borders count="28">
    <border>
      <left/>
      <right/>
      <top/>
      <bottom/>
      <diagonal/>
    </border>
    <border>
      <left/>
      <right/>
      <top style="thin">
        <color auto="1"/>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style="thin">
        <color theme="0" tint="-0.499984740745262"/>
      </left>
      <right/>
      <top style="thin">
        <color theme="1"/>
      </top>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right style="thick">
        <color theme="1" tint="0.34998626667073579"/>
      </right>
      <top style="thick">
        <color theme="0"/>
      </top>
      <bottom/>
      <diagonal/>
    </border>
    <border>
      <left/>
      <right style="thick">
        <color theme="1" tint="0.34998626667073579"/>
      </right>
      <top/>
      <bottom/>
      <diagonal/>
    </border>
    <border>
      <left style="thick">
        <color theme="0"/>
      </left>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style="thin">
        <color indexed="64"/>
      </left>
      <right style="thin">
        <color indexed="64"/>
      </right>
      <top style="thin">
        <color indexed="64"/>
      </top>
      <bottom style="thin">
        <color indexed="64"/>
      </bottom>
      <diagonal/>
    </border>
    <border>
      <left/>
      <right/>
      <top style="thin">
        <color theme="0" tint="-0.499984740745262"/>
      </top>
      <bottom/>
      <diagonal/>
    </border>
    <border>
      <left style="thick">
        <color theme="0"/>
      </left>
      <right/>
      <top/>
      <bottom style="medium">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19">
    <xf numFmtId="0" fontId="0" fillId="0" borderId="0" xfId="0"/>
    <xf numFmtId="0" fontId="0" fillId="0" borderId="2" xfId="0" applyBorder="1"/>
    <xf numFmtId="0" fontId="3" fillId="0" borderId="0" xfId="0" applyFont="1"/>
    <xf numFmtId="0" fontId="4" fillId="3" borderId="0" xfId="0" applyFont="1" applyFill="1"/>
    <xf numFmtId="0" fontId="4" fillId="3" borderId="0" xfId="0" applyFont="1" applyFill="1" applyAlignment="1">
      <alignment horizontal="center"/>
    </xf>
    <xf numFmtId="0" fontId="0" fillId="6" borderId="0" xfId="0" applyFill="1"/>
    <xf numFmtId="0" fontId="11" fillId="6" borderId="0" xfId="0" applyFont="1" applyFill="1" applyAlignment="1">
      <alignment horizontal="center"/>
    </xf>
    <xf numFmtId="0" fontId="4" fillId="4" borderId="0" xfId="0" applyFont="1" applyFill="1" applyAlignment="1">
      <alignment horizontal="center"/>
    </xf>
    <xf numFmtId="0" fontId="0" fillId="5" borderId="0" xfId="0" applyFill="1"/>
    <xf numFmtId="0" fontId="4" fillId="5" borderId="0" xfId="0" applyFont="1" applyFill="1" applyAlignment="1">
      <alignment horizontal="center"/>
    </xf>
    <xf numFmtId="0" fontId="12" fillId="3" borderId="0" xfId="0" applyFont="1" applyFill="1" applyAlignment="1">
      <alignment horizontal="right"/>
    </xf>
    <xf numFmtId="0" fontId="14" fillId="6" borderId="0" xfId="0" applyFont="1" applyFill="1"/>
    <xf numFmtId="3" fontId="4" fillId="3" borderId="0" xfId="0" applyNumberFormat="1" applyFont="1" applyFill="1"/>
    <xf numFmtId="9" fontId="0" fillId="5" borderId="0" xfId="2" applyFont="1" applyFill="1" applyBorder="1" applyAlignment="1" applyProtection="1">
      <alignment horizontal="center"/>
    </xf>
    <xf numFmtId="0" fontId="4" fillId="0" borderId="7" xfId="0" applyFont="1" applyBorder="1" applyAlignment="1" applyProtection="1">
      <alignment horizontal="center" wrapText="1"/>
      <protection locked="0"/>
    </xf>
    <xf numFmtId="0" fontId="4" fillId="5" borderId="10" xfId="0" applyFont="1" applyFill="1" applyBorder="1" applyAlignment="1">
      <alignment horizontal="right"/>
    </xf>
    <xf numFmtId="0" fontId="4" fillId="3" borderId="10" xfId="0" applyFont="1" applyFill="1" applyBorder="1" applyAlignment="1">
      <alignment horizontal="center" wrapText="1"/>
    </xf>
    <xf numFmtId="0" fontId="15" fillId="3" borderId="0" xfId="0" applyFont="1" applyFill="1" applyAlignment="1">
      <alignment horizontal="right"/>
    </xf>
    <xf numFmtId="0" fontId="4" fillId="3" borderId="1" xfId="0" applyFont="1" applyFill="1" applyBorder="1"/>
    <xf numFmtId="0" fontId="4" fillId="5" borderId="13" xfId="0" applyFont="1" applyFill="1" applyBorder="1" applyAlignment="1">
      <alignment horizontal="center"/>
    </xf>
    <xf numFmtId="0" fontId="4" fillId="7" borderId="0" xfId="0" applyFont="1" applyFill="1" applyAlignment="1">
      <alignment horizontal="center"/>
    </xf>
    <xf numFmtId="164" fontId="18" fillId="7" borderId="0" xfId="1" applyFont="1" applyFill="1" applyBorder="1" applyAlignment="1" applyProtection="1">
      <alignment horizontal="center"/>
    </xf>
    <xf numFmtId="0" fontId="17" fillId="7" borderId="0" xfId="0" applyFont="1" applyFill="1"/>
    <xf numFmtId="0" fontId="18" fillId="7" borderId="0" xfId="0" applyFont="1" applyFill="1" applyAlignment="1">
      <alignment horizontal="right"/>
    </xf>
    <xf numFmtId="0" fontId="5" fillId="8" borderId="0" xfId="0" applyFont="1" applyFill="1"/>
    <xf numFmtId="0" fontId="4" fillId="8" borderId="0" xfId="0" applyFont="1" applyFill="1"/>
    <xf numFmtId="0" fontId="4" fillId="8" borderId="0" xfId="0" applyFont="1" applyFill="1" applyAlignment="1">
      <alignment horizontal="center"/>
    </xf>
    <xf numFmtId="0" fontId="4" fillId="8" borderId="0" xfId="0" applyFont="1" applyFill="1" applyAlignment="1">
      <alignment horizontal="right"/>
    </xf>
    <xf numFmtId="3" fontId="4" fillId="8" borderId="0" xfId="0" applyNumberFormat="1" applyFont="1" applyFill="1" applyAlignment="1">
      <alignment horizontal="center" vertical="center" wrapText="1"/>
    </xf>
    <xf numFmtId="3" fontId="4" fillId="8" borderId="0" xfId="0" applyNumberFormat="1" applyFont="1" applyFill="1"/>
    <xf numFmtId="164" fontId="16" fillId="3" borderId="8" xfId="1" applyFont="1" applyFill="1" applyBorder="1" applyProtection="1"/>
    <xf numFmtId="164" fontId="16" fillId="3" borderId="7" xfId="1" applyFont="1" applyFill="1" applyBorder="1" applyProtection="1"/>
    <xf numFmtId="0" fontId="4" fillId="4" borderId="19" xfId="0" applyFont="1" applyFill="1" applyBorder="1"/>
    <xf numFmtId="0" fontId="9" fillId="3" borderId="19" xfId="0" applyFont="1" applyFill="1" applyBorder="1"/>
    <xf numFmtId="0" fontId="10" fillId="3" borderId="19" xfId="0" applyFont="1" applyFill="1" applyBorder="1"/>
    <xf numFmtId="0" fontId="0" fillId="5" borderId="19" xfId="0" applyFill="1" applyBorder="1"/>
    <xf numFmtId="0" fontId="4" fillId="5" borderId="19" xfId="0" applyFont="1" applyFill="1" applyBorder="1"/>
    <xf numFmtId="0" fontId="8" fillId="3" borderId="0" xfId="0" applyFont="1" applyFill="1" applyAlignment="1">
      <alignment wrapText="1"/>
    </xf>
    <xf numFmtId="0" fontId="7" fillId="5" borderId="18" xfId="0" applyFont="1" applyFill="1" applyBorder="1" applyAlignment="1">
      <alignment horizontal="center" wrapText="1"/>
    </xf>
    <xf numFmtId="0" fontId="5" fillId="5" borderId="18" xfId="0" applyFont="1" applyFill="1" applyBorder="1"/>
    <xf numFmtId="0" fontId="5" fillId="5" borderId="0" xfId="0" applyFont="1" applyFill="1"/>
    <xf numFmtId="0" fontId="5" fillId="5" borderId="20" xfId="0" applyFont="1" applyFill="1" applyBorder="1"/>
    <xf numFmtId="0" fontId="5" fillId="5" borderId="21" xfId="0" applyFont="1" applyFill="1" applyBorder="1"/>
    <xf numFmtId="0" fontId="4" fillId="4" borderId="21" xfId="0" applyFont="1" applyFill="1" applyBorder="1" applyAlignment="1">
      <alignment horizontal="center"/>
    </xf>
    <xf numFmtId="0" fontId="4" fillId="7" borderId="21" xfId="0" applyFont="1" applyFill="1" applyBorder="1" applyAlignment="1">
      <alignment horizontal="center"/>
    </xf>
    <xf numFmtId="0" fontId="13" fillId="7" borderId="21" xfId="0" applyFont="1" applyFill="1" applyBorder="1" applyAlignment="1">
      <alignment horizontal="center"/>
    </xf>
    <xf numFmtId="0" fontId="0" fillId="5" borderId="22" xfId="0" applyFill="1" applyBorder="1"/>
    <xf numFmtId="0" fontId="0" fillId="5" borderId="23" xfId="0" applyFill="1" applyBorder="1"/>
    <xf numFmtId="0" fontId="4" fillId="5" borderId="23" xfId="0" applyFont="1" applyFill="1" applyBorder="1" applyAlignment="1">
      <alignment horizontal="center"/>
    </xf>
    <xf numFmtId="9" fontId="0" fillId="5" borderId="23" xfId="2" applyFont="1" applyFill="1" applyBorder="1" applyAlignment="1" applyProtection="1">
      <alignment horizontal="center"/>
    </xf>
    <xf numFmtId="9" fontId="0" fillId="5" borderId="24" xfId="2" applyFont="1" applyFill="1" applyBorder="1" applyAlignment="1" applyProtection="1">
      <alignment horizontal="center"/>
    </xf>
    <xf numFmtId="0" fontId="4" fillId="3" borderId="10" xfId="0" applyFont="1" applyFill="1" applyBorder="1" applyAlignment="1">
      <alignment horizontal="right"/>
    </xf>
    <xf numFmtId="0" fontId="8" fillId="3" borderId="0" xfId="0" applyFont="1" applyFill="1" applyAlignment="1">
      <alignment vertical="top" wrapText="1"/>
    </xf>
    <xf numFmtId="0" fontId="4" fillId="3" borderId="0" xfId="0" applyFont="1" applyFill="1" applyAlignment="1">
      <alignment horizontal="right"/>
    </xf>
    <xf numFmtId="0" fontId="18" fillId="7" borderId="0" xfId="0" applyFont="1" applyFill="1" applyAlignment="1">
      <alignment horizontal="center"/>
    </xf>
    <xf numFmtId="164" fontId="5" fillId="8" borderId="0" xfId="1" applyFont="1" applyFill="1" applyBorder="1" applyProtection="1"/>
    <xf numFmtId="9" fontId="16" fillId="5" borderId="10" xfId="2" applyFont="1" applyFill="1" applyBorder="1" applyAlignment="1" applyProtection="1">
      <alignment horizontal="center"/>
    </xf>
    <xf numFmtId="9" fontId="16" fillId="5" borderId="12" xfId="2" applyFont="1" applyFill="1" applyBorder="1" applyAlignment="1" applyProtection="1">
      <alignment horizontal="center"/>
    </xf>
    <xf numFmtId="9" fontId="16" fillId="8" borderId="0" xfId="2" applyFont="1" applyFill="1" applyBorder="1" applyAlignment="1" applyProtection="1">
      <alignment horizontal="center"/>
    </xf>
    <xf numFmtId="0" fontId="2" fillId="5" borderId="0" xfId="0" applyFont="1" applyFill="1"/>
    <xf numFmtId="0" fontId="2" fillId="5" borderId="19" xfId="0" applyFont="1" applyFill="1" applyBorder="1" applyAlignment="1">
      <alignment horizontal="right"/>
    </xf>
    <xf numFmtId="0" fontId="2" fillId="5" borderId="0" xfId="0" applyFont="1" applyFill="1" applyAlignment="1">
      <alignment horizontal="right"/>
    </xf>
    <xf numFmtId="0" fontId="2" fillId="3" borderId="19" xfId="0" applyFont="1" applyFill="1" applyBorder="1" applyAlignment="1">
      <alignment horizontal="center"/>
    </xf>
    <xf numFmtId="0" fontId="2" fillId="3" borderId="0" xfId="0" applyFont="1" applyFill="1" applyAlignment="1">
      <alignment horizontal="center"/>
    </xf>
    <xf numFmtId="0" fontId="2" fillId="3" borderId="19" xfId="0" applyFont="1" applyFill="1" applyBorder="1"/>
    <xf numFmtId="0" fontId="2" fillId="3" borderId="0" xfId="0" applyFont="1" applyFill="1"/>
    <xf numFmtId="0" fontId="2" fillId="3" borderId="0" xfId="0" applyFont="1" applyFill="1" applyAlignment="1">
      <alignment wrapText="1"/>
    </xf>
    <xf numFmtId="0" fontId="2" fillId="3" borderId="0" xfId="0" applyFont="1" applyFill="1" applyAlignment="1">
      <alignment horizontal="right" wrapText="1"/>
    </xf>
    <xf numFmtId="164" fontId="2" fillId="3" borderId="8" xfId="1" applyFont="1" applyFill="1" applyBorder="1" applyProtection="1"/>
    <xf numFmtId="164" fontId="2" fillId="0" borderId="9" xfId="1" applyFont="1" applyFill="1" applyBorder="1" applyProtection="1">
      <protection locked="0"/>
    </xf>
    <xf numFmtId="164" fontId="2" fillId="5" borderId="11" xfId="1" applyFont="1" applyFill="1" applyBorder="1" applyProtection="1"/>
    <xf numFmtId="164" fontId="2" fillId="5" borderId="12" xfId="1" applyFont="1" applyFill="1" applyBorder="1" applyProtection="1"/>
    <xf numFmtId="164" fontId="2" fillId="3" borderId="0" xfId="1" applyFont="1" applyFill="1" applyBorder="1" applyProtection="1"/>
    <xf numFmtId="164" fontId="2" fillId="0" borderId="11" xfId="1" applyFont="1" applyFill="1" applyBorder="1" applyProtection="1">
      <protection locked="0"/>
    </xf>
    <xf numFmtId="164" fontId="2" fillId="0" borderId="12" xfId="1" applyFont="1" applyFill="1" applyBorder="1" applyProtection="1">
      <protection locked="0"/>
    </xf>
    <xf numFmtId="3" fontId="2" fillId="3" borderId="0" xfId="0" applyNumberFormat="1" applyFont="1" applyFill="1"/>
    <xf numFmtId="164" fontId="2" fillId="3" borderId="11" xfId="1" applyFont="1" applyFill="1" applyBorder="1" applyProtection="1"/>
    <xf numFmtId="0" fontId="2" fillId="8" borderId="0" xfId="0" applyFont="1" applyFill="1"/>
    <xf numFmtId="164" fontId="2" fillId="0" borderId="16" xfId="1" applyFont="1" applyFill="1" applyBorder="1" applyProtection="1">
      <protection locked="0"/>
    </xf>
    <xf numFmtId="3" fontId="2" fillId="8" borderId="0" xfId="0" applyNumberFormat="1" applyFont="1" applyFill="1"/>
    <xf numFmtId="0" fontId="2" fillId="5" borderId="23" xfId="0" applyFont="1" applyFill="1" applyBorder="1"/>
    <xf numFmtId="0" fontId="19" fillId="3" borderId="0" xfId="0" applyFont="1" applyFill="1" applyAlignment="1">
      <alignment horizontal="center"/>
    </xf>
    <xf numFmtId="164" fontId="2" fillId="0" borderId="26" xfId="1" applyFont="1" applyFill="1" applyBorder="1" applyProtection="1">
      <protection locked="0"/>
    </xf>
    <xf numFmtId="164" fontId="2" fillId="3" borderId="25" xfId="1" applyFont="1" applyFill="1" applyBorder="1" applyProtection="1"/>
    <xf numFmtId="0" fontId="4" fillId="5" borderId="27" xfId="0" applyFont="1" applyFill="1" applyBorder="1"/>
    <xf numFmtId="0" fontId="7" fillId="5" borderId="17" xfId="0" applyFont="1" applyFill="1" applyBorder="1"/>
    <xf numFmtId="0" fontId="7" fillId="5" borderId="18" xfId="0" applyFont="1" applyFill="1" applyBorder="1"/>
    <xf numFmtId="0" fontId="2" fillId="4" borderId="0" xfId="0" applyFont="1" applyFill="1" applyAlignment="1">
      <alignment horizontal="left" vertical="top" wrapText="1"/>
    </xf>
    <xf numFmtId="0" fontId="4" fillId="5" borderId="19" xfId="0" applyFont="1" applyFill="1" applyBorder="1" applyAlignment="1">
      <alignment horizontal="right"/>
    </xf>
    <xf numFmtId="0" fontId="4" fillId="5" borderId="0" xfId="0" applyFont="1" applyFill="1" applyAlignment="1">
      <alignment horizontal="right"/>
    </xf>
    <xf numFmtId="0" fontId="21" fillId="0" borderId="0" xfId="0" applyFont="1" applyAlignment="1" applyProtection="1">
      <alignment horizontal="left" vertical="top" wrapText="1"/>
      <protection locked="0"/>
    </xf>
    <xf numFmtId="0" fontId="4" fillId="5" borderId="19" xfId="0" applyFont="1" applyFill="1" applyBorder="1" applyAlignment="1">
      <alignment horizontal="right" vertical="top"/>
    </xf>
    <xf numFmtId="0" fontId="4" fillId="5" borderId="0" xfId="0" applyFont="1" applyFill="1" applyAlignment="1">
      <alignment horizontal="right" vertical="top"/>
    </xf>
    <xf numFmtId="3" fontId="4" fillId="2" borderId="14" xfId="0" applyNumberFormat="1" applyFont="1" applyFill="1" applyBorder="1" applyAlignment="1">
      <alignment horizontal="center" vertical="center" wrapText="1"/>
    </xf>
    <xf numFmtId="3" fontId="4" fillId="2" borderId="8" xfId="0" applyNumberFormat="1" applyFont="1" applyFill="1" applyBorder="1" applyAlignment="1">
      <alignment horizontal="center" vertical="center" wrapText="1"/>
    </xf>
    <xf numFmtId="3" fontId="4" fillId="5" borderId="15" xfId="0" applyNumberFormat="1"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0" fontId="18" fillId="7" borderId="19" xfId="0" applyFont="1" applyFill="1" applyBorder="1" applyAlignment="1">
      <alignment horizontal="center"/>
    </xf>
    <xf numFmtId="0" fontId="18" fillId="7" borderId="0" xfId="0" applyFont="1" applyFill="1" applyAlignment="1">
      <alignment horizontal="center"/>
    </xf>
    <xf numFmtId="0" fontId="18" fillId="7" borderId="0" xfId="0" applyFont="1" applyFill="1" applyAlignment="1">
      <alignment horizontal="left"/>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3" borderId="0" xfId="0" applyFont="1" applyFill="1" applyAlignment="1">
      <alignment horizontal="right"/>
    </xf>
    <xf numFmtId="164" fontId="5" fillId="8" borderId="3" xfId="1" applyFont="1" applyFill="1" applyBorder="1" applyAlignment="1" applyProtection="1">
      <alignment horizontal="center"/>
    </xf>
    <xf numFmtId="164" fontId="5" fillId="8" borderId="4" xfId="1" applyFont="1" applyFill="1" applyBorder="1" applyAlignment="1" applyProtection="1">
      <alignment horizontal="center"/>
    </xf>
    <xf numFmtId="164" fontId="19" fillId="7" borderId="3" xfId="1" applyFont="1" applyFill="1" applyBorder="1" applyAlignment="1" applyProtection="1">
      <alignment horizontal="center"/>
    </xf>
    <xf numFmtId="164" fontId="19" fillId="7" borderId="4" xfId="1" applyFont="1" applyFill="1" applyBorder="1" applyAlignment="1" applyProtection="1">
      <alignment horizontal="center"/>
    </xf>
    <xf numFmtId="0" fontId="2" fillId="3" borderId="0" xfId="0" applyFont="1" applyFill="1" applyAlignment="1">
      <alignment horizontal="left" wrapText="1"/>
    </xf>
    <xf numFmtId="0" fontId="4" fillId="5" borderId="10" xfId="0" applyFont="1" applyFill="1" applyBorder="1" applyAlignment="1">
      <alignment horizontal="center" vertical="center"/>
    </xf>
    <xf numFmtId="3" fontId="4" fillId="2" borderId="11"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5" borderId="6" xfId="0" applyNumberFormat="1" applyFont="1" applyFill="1" applyBorder="1" applyAlignment="1">
      <alignment horizontal="center" vertical="center" wrapText="1"/>
    </xf>
    <xf numFmtId="0" fontId="8" fillId="3" borderId="0" xfId="0" applyFont="1" applyFill="1" applyAlignment="1">
      <alignment horizontal="left" vertical="top" wrapText="1"/>
    </xf>
    <xf numFmtId="0" fontId="19" fillId="3" borderId="0" xfId="0" applyFont="1" applyFill="1" applyAlignment="1">
      <alignment horizontal="center"/>
    </xf>
    <xf numFmtId="0" fontId="7" fillId="5" borderId="17" xfId="0" applyFont="1" applyFill="1" applyBorder="1" applyAlignment="1">
      <alignment horizontal="left" wrapText="1"/>
    </xf>
    <xf numFmtId="0" fontId="7" fillId="5" borderId="18" xfId="0" applyFont="1" applyFill="1" applyBorder="1" applyAlignment="1">
      <alignment horizontal="left" wrapText="1"/>
    </xf>
    <xf numFmtId="3" fontId="20" fillId="5" borderId="15" xfId="0" applyNumberFormat="1" applyFont="1" applyFill="1" applyBorder="1" applyAlignment="1">
      <alignment horizontal="center" vertical="center" wrapText="1"/>
    </xf>
    <xf numFmtId="3" fontId="20" fillId="5" borderId="9" xfId="0" applyNumberFormat="1" applyFont="1" applyFill="1" applyBorder="1" applyAlignment="1">
      <alignment horizontal="center" vertical="center" wrapText="1"/>
    </xf>
  </cellXfs>
  <cellStyles count="3">
    <cellStyle name="Currency" xfId="1" builtinId="4"/>
    <cellStyle name="Normal" xfId="0" builtinId="0"/>
    <cellStyle name="Percent" xfId="2" builtinId="5"/>
  </cellStyles>
  <dxfs count="4">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2C5972"/>
      <color rgb="FFFBB040"/>
      <color rgb="FF66CBD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123826</xdr:colOff>
      <xdr:row>4</xdr:row>
      <xdr:rowOff>1</xdr:rowOff>
    </xdr:from>
    <xdr:to>
      <xdr:col>7</xdr:col>
      <xdr:colOff>1642068</xdr:colOff>
      <xdr:row>6</xdr:row>
      <xdr:rowOff>427054</xdr:rowOff>
    </xdr:to>
    <xdr:pic>
      <xdr:nvPicPr>
        <xdr:cNvPr id="10" name="Picture 9">
          <a:extLst>
            <a:ext uri="{FF2B5EF4-FFF2-40B4-BE49-F238E27FC236}">
              <a16:creationId xmlns:a16="http://schemas.microsoft.com/office/drawing/2014/main" id="{386A3D29-4CA5-43EF-B9AF-6579A6709337}"/>
            </a:ext>
          </a:extLst>
        </xdr:cNvPr>
        <xdr:cNvPicPr>
          <a:picLocks noChangeAspect="1"/>
        </xdr:cNvPicPr>
      </xdr:nvPicPr>
      <xdr:blipFill>
        <a:blip xmlns:r="http://schemas.openxmlformats.org/officeDocument/2006/relationships" r:embed="rId1"/>
        <a:stretch>
          <a:fillRect/>
        </a:stretch>
      </xdr:blipFill>
      <xdr:spPr>
        <a:xfrm>
          <a:off x="9124951" y="866776"/>
          <a:ext cx="1666874" cy="1190624"/>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152400</xdr:colOff>
      <xdr:row>4</xdr:row>
      <xdr:rowOff>0</xdr:rowOff>
    </xdr:from>
    <xdr:to>
      <xdr:col>8</xdr:col>
      <xdr:colOff>85725</xdr:colOff>
      <xdr:row>7</xdr:row>
      <xdr:rowOff>0</xdr:rowOff>
    </xdr:to>
    <xdr:pic>
      <xdr:nvPicPr>
        <xdr:cNvPr id="8" name="Picture 7">
          <a:extLst>
            <a:ext uri="{FF2B5EF4-FFF2-40B4-BE49-F238E27FC236}">
              <a16:creationId xmlns:a16="http://schemas.microsoft.com/office/drawing/2014/main" id="{63A5FB27-1C0D-4F42-963F-E32B05932A3D}"/>
            </a:ext>
          </a:extLst>
        </xdr:cNvPr>
        <xdr:cNvPicPr>
          <a:picLocks noChangeAspect="1"/>
        </xdr:cNvPicPr>
      </xdr:nvPicPr>
      <xdr:blipFill>
        <a:blip xmlns:r="http://schemas.openxmlformats.org/officeDocument/2006/relationships" r:embed="rId1"/>
        <a:stretch>
          <a:fillRect/>
        </a:stretch>
      </xdr:blipFill>
      <xdr:spPr>
        <a:xfrm>
          <a:off x="9153525" y="638175"/>
          <a:ext cx="1647825" cy="1190625"/>
        </a:xfrm>
        <a:prstGeom prst="rect">
          <a:avLst/>
        </a:prstGeom>
        <a:ln>
          <a:noFill/>
        </a:ln>
        <a:effectLst>
          <a:outerShdw blurRad="190500" algn="tl" rotWithShape="0">
            <a:srgbClr val="000000">
              <a:alpha val="70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F3E4-0F3E-4F4D-B509-B4130684D3DB}">
  <sheetPr>
    <tabColor rgb="FFFF0000"/>
    <pageSetUpPr fitToPage="1"/>
  </sheetPr>
  <dimension ref="B1:J56"/>
  <sheetViews>
    <sheetView tabSelected="1" topLeftCell="A24" zoomScale="91" zoomScaleNormal="91" workbookViewId="0">
      <selection activeCell="C9" sqref="C9:H9"/>
    </sheetView>
  </sheetViews>
  <sheetFormatPr defaultColWidth="3.75" defaultRowHeight="14.4"/>
  <cols>
    <col min="1" max="1" width="3.75" style="5"/>
    <col min="2" max="2" width="4.25" style="5" customWidth="1"/>
    <col min="3" max="4" width="8.875" style="5" customWidth="1"/>
    <col min="5" max="5" width="62.625" style="5" customWidth="1"/>
    <col min="6" max="6" width="22.75" style="6" customWidth="1"/>
    <col min="7" max="7" width="25.75" style="5" customWidth="1"/>
    <col min="8" max="8" width="29" style="5" customWidth="1"/>
    <col min="9" max="9" width="9.125" style="5" customWidth="1"/>
    <col min="10" max="10" width="15.375" style="5" customWidth="1"/>
    <col min="11" max="16384" width="3.75" style="5"/>
  </cols>
  <sheetData>
    <row r="1" spans="2:10" ht="3" customHeight="1"/>
    <row r="2" spans="2:10" ht="52.95" customHeight="1">
      <c r="B2" s="11" t="s">
        <v>0</v>
      </c>
    </row>
    <row r="3" spans="2:10" ht="6" customHeight="1" thickBot="1"/>
    <row r="4" spans="2:10" ht="24" thickTop="1">
      <c r="B4" s="85" t="s">
        <v>1</v>
      </c>
      <c r="C4" s="86"/>
      <c r="D4" s="86"/>
      <c r="E4" s="86"/>
      <c r="F4" s="38"/>
      <c r="G4" s="39"/>
      <c r="H4" s="39"/>
      <c r="I4" s="39"/>
      <c r="J4" s="41"/>
    </row>
    <row r="5" spans="2:10" ht="18">
      <c r="B5" s="88" t="s">
        <v>2</v>
      </c>
      <c r="C5" s="89"/>
      <c r="D5" s="89"/>
      <c r="E5" s="90"/>
      <c r="F5" s="90"/>
      <c r="G5" s="90"/>
      <c r="H5" s="40"/>
      <c r="I5" s="40"/>
      <c r="J5" s="42"/>
    </row>
    <row r="6" spans="2:10" ht="41.4" customHeight="1">
      <c r="B6" s="36"/>
      <c r="C6" s="59"/>
      <c r="D6" s="59"/>
      <c r="E6" s="59"/>
      <c r="F6" s="59"/>
      <c r="G6" s="59"/>
      <c r="H6" s="40"/>
      <c r="I6" s="40"/>
      <c r="J6" s="42"/>
    </row>
    <row r="7" spans="2:10" ht="69" customHeight="1">
      <c r="B7" s="91" t="s">
        <v>3</v>
      </c>
      <c r="C7" s="92"/>
      <c r="D7" s="92"/>
      <c r="E7" s="90"/>
      <c r="F7" s="90"/>
      <c r="G7" s="90"/>
      <c r="H7" s="40"/>
      <c r="I7" s="40"/>
      <c r="J7" s="42"/>
    </row>
    <row r="8" spans="2:10" ht="18">
      <c r="B8" s="60"/>
      <c r="C8" s="61"/>
      <c r="D8" s="61"/>
      <c r="E8" s="9"/>
      <c r="F8" s="9"/>
      <c r="G8" s="9"/>
      <c r="H8" s="40"/>
      <c r="I8" s="40"/>
      <c r="J8" s="42"/>
    </row>
    <row r="9" spans="2:10" ht="145.94999999999999" customHeight="1">
      <c r="B9" s="32"/>
      <c r="C9" s="87" t="s">
        <v>4</v>
      </c>
      <c r="D9" s="87"/>
      <c r="E9" s="87"/>
      <c r="F9" s="87"/>
      <c r="G9" s="87"/>
      <c r="H9" s="87"/>
      <c r="I9" s="7"/>
      <c r="J9" s="43"/>
    </row>
    <row r="10" spans="2:10" ht="18">
      <c r="B10" s="97" t="s">
        <v>5</v>
      </c>
      <c r="C10" s="98"/>
      <c r="D10" s="54"/>
      <c r="E10" s="99" t="s">
        <v>6</v>
      </c>
      <c r="F10" s="99"/>
      <c r="G10" s="20"/>
      <c r="H10" s="20"/>
      <c r="I10" s="20"/>
      <c r="J10" s="44"/>
    </row>
    <row r="11" spans="2:10">
      <c r="B11" s="62"/>
      <c r="C11" s="63"/>
      <c r="D11" s="63"/>
      <c r="E11" s="63"/>
      <c r="F11" s="4"/>
      <c r="G11" s="4"/>
      <c r="H11" s="4"/>
      <c r="I11" s="4"/>
      <c r="J11" s="44"/>
    </row>
    <row r="12" spans="2:10" ht="18">
      <c r="B12" s="62"/>
      <c r="C12" s="24" t="s">
        <v>7</v>
      </c>
      <c r="D12" s="24"/>
      <c r="E12" s="25"/>
      <c r="F12" s="26"/>
      <c r="G12" s="26"/>
      <c r="H12" s="26"/>
      <c r="I12" s="26"/>
      <c r="J12" s="44"/>
    </row>
    <row r="13" spans="2:10">
      <c r="B13" s="64"/>
      <c r="C13" s="65"/>
      <c r="D13" s="65"/>
      <c r="E13" s="65"/>
      <c r="F13" s="4"/>
      <c r="G13" s="65"/>
      <c r="H13" s="65"/>
      <c r="I13" s="26"/>
      <c r="J13" s="44"/>
    </row>
    <row r="14" spans="2:10">
      <c r="B14" s="64"/>
      <c r="C14" s="65"/>
      <c r="D14" s="65"/>
      <c r="E14" s="18" t="s">
        <v>8</v>
      </c>
      <c r="F14" s="100" t="s">
        <v>9</v>
      </c>
      <c r="G14" s="93" t="s">
        <v>10</v>
      </c>
      <c r="H14" s="95" t="s">
        <v>11</v>
      </c>
      <c r="I14" s="26"/>
      <c r="J14" s="44"/>
    </row>
    <row r="15" spans="2:10">
      <c r="B15" s="64"/>
      <c r="C15" s="65"/>
      <c r="D15" s="65"/>
      <c r="E15" s="66"/>
      <c r="F15" s="101"/>
      <c r="G15" s="94"/>
      <c r="H15" s="96"/>
      <c r="I15" s="26"/>
      <c r="J15" s="44"/>
    </row>
    <row r="16" spans="2:10">
      <c r="B16" s="64"/>
      <c r="C16" s="65"/>
      <c r="D16" s="65"/>
      <c r="E16" s="67" t="s">
        <v>12</v>
      </c>
      <c r="F16" s="14">
        <v>0</v>
      </c>
      <c r="G16" s="68">
        <f>IF(F16&lt;&gt;"Select",(F16*6000),0)</f>
        <v>0</v>
      </c>
      <c r="H16" s="69">
        <v>0</v>
      </c>
      <c r="I16" s="26"/>
      <c r="J16" s="44"/>
    </row>
    <row r="17" spans="2:10">
      <c r="B17" s="64"/>
      <c r="C17" s="65"/>
      <c r="D17" s="65"/>
      <c r="E17" s="67" t="s">
        <v>13</v>
      </c>
      <c r="F17" s="14">
        <v>0</v>
      </c>
      <c r="G17" s="68">
        <f>IF(F17&lt;&gt;"Select",(F17*8000),0)</f>
        <v>0</v>
      </c>
      <c r="H17" s="69">
        <v>0</v>
      </c>
      <c r="I17" s="26"/>
      <c r="J17" s="44"/>
    </row>
    <row r="18" spans="2:10">
      <c r="B18" s="64"/>
      <c r="C18" s="65"/>
      <c r="D18" s="65"/>
      <c r="E18" s="67" t="s">
        <v>14</v>
      </c>
      <c r="F18" s="14">
        <v>0</v>
      </c>
      <c r="G18" s="68">
        <f>IF(F18&lt;&gt;"Select",(F18*10000),0)</f>
        <v>0</v>
      </c>
      <c r="H18" s="69">
        <v>0</v>
      </c>
      <c r="I18" s="26"/>
      <c r="J18" s="44"/>
    </row>
    <row r="19" spans="2:10">
      <c r="B19" s="64"/>
      <c r="C19" s="65"/>
      <c r="D19" s="65"/>
      <c r="E19" s="67" t="s">
        <v>15</v>
      </c>
      <c r="F19" s="14">
        <v>0</v>
      </c>
      <c r="G19" s="68">
        <f>IF(F19&lt;&gt;"Select",(F19*11000),0)</f>
        <v>0</v>
      </c>
      <c r="H19" s="69">
        <v>0</v>
      </c>
      <c r="I19" s="26"/>
      <c r="J19" s="44"/>
    </row>
    <row r="20" spans="2:10">
      <c r="B20" s="64"/>
      <c r="C20" s="65"/>
      <c r="D20" s="65"/>
      <c r="E20" s="3"/>
      <c r="F20" s="15" t="s">
        <v>16</v>
      </c>
      <c r="G20" s="70">
        <f>SUM(G16:G19)</f>
        <v>0</v>
      </c>
      <c r="H20" s="71">
        <f>SUM(H16:H19)</f>
        <v>0</v>
      </c>
      <c r="I20" s="26"/>
      <c r="J20" s="44"/>
    </row>
    <row r="21" spans="2:10" ht="15" thickBot="1">
      <c r="B21" s="64"/>
      <c r="C21" s="102"/>
      <c r="D21" s="102"/>
      <c r="E21" s="102"/>
      <c r="F21" s="102"/>
      <c r="G21" s="72"/>
      <c r="H21" s="72"/>
      <c r="I21" s="26"/>
      <c r="J21" s="44"/>
    </row>
    <row r="22" spans="2:10" ht="18.600000000000001" thickBot="1">
      <c r="B22" s="64"/>
      <c r="C22" s="65"/>
      <c r="D22" s="65"/>
      <c r="E22" s="3"/>
      <c r="F22" s="53" t="s">
        <v>17</v>
      </c>
      <c r="G22" s="103">
        <f>SUM(G20,H20)</f>
        <v>0</v>
      </c>
      <c r="H22" s="104"/>
      <c r="I22" s="26"/>
      <c r="J22" s="44"/>
    </row>
    <row r="23" spans="2:10">
      <c r="B23" s="64"/>
      <c r="C23" s="63"/>
      <c r="D23" s="63"/>
      <c r="E23" s="63"/>
      <c r="F23" s="4"/>
      <c r="G23" s="63"/>
      <c r="H23" s="63"/>
      <c r="I23" s="63"/>
      <c r="J23" s="44"/>
    </row>
    <row r="24" spans="2:10" ht="18">
      <c r="B24" s="64"/>
      <c r="C24" s="24" t="s">
        <v>18</v>
      </c>
      <c r="D24" s="24"/>
      <c r="E24" s="25"/>
      <c r="F24" s="26"/>
      <c r="G24" s="28"/>
      <c r="H24" s="28"/>
      <c r="I24" s="28"/>
      <c r="J24" s="44"/>
    </row>
    <row r="25" spans="2:10">
      <c r="B25" s="64"/>
      <c r="C25" s="65"/>
      <c r="D25" s="65"/>
      <c r="E25" s="65"/>
      <c r="F25" s="4"/>
      <c r="G25" s="65"/>
      <c r="H25" s="65"/>
      <c r="I25" s="28"/>
      <c r="J25" s="44"/>
    </row>
    <row r="26" spans="2:10">
      <c r="B26" s="64"/>
      <c r="C26" s="65"/>
      <c r="D26" s="65"/>
      <c r="E26" s="18" t="s">
        <v>8</v>
      </c>
      <c r="F26" s="19" t="s">
        <v>9</v>
      </c>
      <c r="G26" s="93" t="s">
        <v>19</v>
      </c>
      <c r="H26" s="95" t="s">
        <v>11</v>
      </c>
      <c r="I26" s="28"/>
      <c r="J26" s="44"/>
    </row>
    <row r="27" spans="2:10" ht="33.6" customHeight="1">
      <c r="B27" s="64"/>
      <c r="C27" s="65"/>
      <c r="D27" s="65"/>
      <c r="E27" s="65"/>
      <c r="F27" s="14">
        <v>0</v>
      </c>
      <c r="G27" s="94"/>
      <c r="H27" s="96"/>
      <c r="I27" s="28"/>
      <c r="J27" s="44"/>
    </row>
    <row r="28" spans="2:10">
      <c r="B28" s="64"/>
      <c r="C28" s="107"/>
      <c r="D28" s="107"/>
      <c r="E28" s="107"/>
      <c r="F28" s="15" t="s">
        <v>16</v>
      </c>
      <c r="G28" s="73">
        <v>0</v>
      </c>
      <c r="H28" s="74">
        <v>0</v>
      </c>
      <c r="I28" s="28"/>
      <c r="J28" s="44"/>
    </row>
    <row r="29" spans="2:10" ht="15" thickBot="1">
      <c r="B29" s="64"/>
      <c r="C29" s="107"/>
      <c r="D29" s="107"/>
      <c r="E29" s="107"/>
      <c r="F29" s="53"/>
      <c r="G29" s="53"/>
      <c r="H29" s="53"/>
      <c r="I29" s="28"/>
      <c r="J29" s="44"/>
    </row>
    <row r="30" spans="2:10" ht="18.600000000000001" thickBot="1">
      <c r="B30" s="64"/>
      <c r="C30" s="65"/>
      <c r="D30" s="65"/>
      <c r="E30" s="65"/>
      <c r="F30" s="53" t="s">
        <v>20</v>
      </c>
      <c r="G30" s="103">
        <f>SUM(G28,H28)</f>
        <v>0</v>
      </c>
      <c r="H30" s="104"/>
      <c r="I30" s="28"/>
      <c r="J30" s="44"/>
    </row>
    <row r="31" spans="2:10" ht="9" customHeight="1">
      <c r="B31" s="64"/>
      <c r="C31" s="65"/>
      <c r="D31" s="65"/>
      <c r="E31" s="65"/>
      <c r="F31" s="53"/>
      <c r="G31" s="53"/>
      <c r="H31" s="53"/>
      <c r="I31" s="53"/>
      <c r="J31" s="44"/>
    </row>
    <row r="32" spans="2:10" ht="94.2" customHeight="1">
      <c r="B32" s="64"/>
      <c r="C32" s="65"/>
      <c r="D32" s="65"/>
      <c r="E32" s="113" t="s">
        <v>21</v>
      </c>
      <c r="F32" s="113"/>
      <c r="G32" s="113"/>
      <c r="H32" s="113"/>
      <c r="I32" s="53"/>
      <c r="J32" s="44"/>
    </row>
    <row r="33" spans="2:10">
      <c r="B33" s="64"/>
      <c r="C33" s="65"/>
      <c r="D33" s="65"/>
      <c r="E33" s="65"/>
      <c r="F33" s="4"/>
      <c r="G33" s="75"/>
      <c r="H33" s="75"/>
      <c r="I33" s="75"/>
      <c r="J33" s="44"/>
    </row>
    <row r="34" spans="2:10" ht="18">
      <c r="B34" s="64"/>
      <c r="C34" s="24" t="s">
        <v>22</v>
      </c>
      <c r="D34" s="24"/>
      <c r="E34" s="25"/>
      <c r="F34" s="26"/>
      <c r="G34" s="29"/>
      <c r="H34" s="29"/>
      <c r="I34" s="29"/>
      <c r="J34" s="44"/>
    </row>
    <row r="35" spans="2:10">
      <c r="B35" s="33"/>
      <c r="C35" s="3"/>
      <c r="D35" s="3"/>
      <c r="E35" s="3"/>
      <c r="F35" s="4"/>
      <c r="G35" s="12"/>
      <c r="H35" s="12"/>
      <c r="I35" s="29"/>
      <c r="J35" s="44"/>
    </row>
    <row r="36" spans="2:10">
      <c r="B36" s="34"/>
      <c r="C36" s="3"/>
      <c r="D36" s="3"/>
      <c r="E36" s="18" t="s">
        <v>23</v>
      </c>
      <c r="F36" s="100" t="s">
        <v>9</v>
      </c>
      <c r="G36" s="93" t="s">
        <v>10</v>
      </c>
      <c r="H36" s="95" t="s">
        <v>11</v>
      </c>
      <c r="I36" s="29"/>
      <c r="J36" s="44"/>
    </row>
    <row r="37" spans="2:10">
      <c r="B37" s="34"/>
      <c r="C37" s="3"/>
      <c r="D37" s="3"/>
      <c r="E37" s="3"/>
      <c r="F37" s="108"/>
      <c r="G37" s="109"/>
      <c r="H37" s="96"/>
      <c r="I37" s="29"/>
      <c r="J37" s="44"/>
    </row>
    <row r="38" spans="2:10">
      <c r="B38" s="34"/>
      <c r="C38" s="3"/>
      <c r="D38" s="3"/>
      <c r="E38" s="3"/>
      <c r="F38" s="14">
        <f>F16+F17+F18+F19+F27</f>
        <v>0</v>
      </c>
      <c r="G38" s="83">
        <f>F38*2000</f>
        <v>0</v>
      </c>
      <c r="H38" s="82"/>
      <c r="I38" s="29"/>
      <c r="J38" s="44"/>
    </row>
    <row r="39" spans="2:10">
      <c r="B39" s="34"/>
      <c r="C39" s="3"/>
      <c r="D39" s="3"/>
      <c r="E39" s="17"/>
      <c r="F39" s="10"/>
      <c r="G39" s="10"/>
      <c r="H39" s="10"/>
      <c r="I39" s="29"/>
      <c r="J39" s="44"/>
    </row>
    <row r="40" spans="2:10">
      <c r="B40" s="34"/>
      <c r="C40" s="3"/>
      <c r="D40" s="3"/>
      <c r="E40" s="10"/>
      <c r="F40" s="15" t="s">
        <v>16</v>
      </c>
      <c r="G40" s="70">
        <f>SUM(G38:G38)</f>
        <v>0</v>
      </c>
      <c r="H40" s="71">
        <f>SUM(H38)</f>
        <v>0</v>
      </c>
      <c r="I40" s="29"/>
      <c r="J40" s="44"/>
    </row>
    <row r="41" spans="2:10" ht="15" thickBot="1">
      <c r="B41" s="64"/>
      <c r="C41" s="65"/>
      <c r="D41" s="65"/>
      <c r="E41" s="66"/>
      <c r="F41" s="4"/>
      <c r="G41" s="75"/>
      <c r="H41" s="75"/>
      <c r="I41" s="29"/>
      <c r="J41" s="44"/>
    </row>
    <row r="42" spans="2:10" ht="18.600000000000001" thickBot="1">
      <c r="B42" s="64"/>
      <c r="C42" s="65"/>
      <c r="D42" s="65"/>
      <c r="E42" s="65"/>
      <c r="F42" s="53" t="s">
        <v>24</v>
      </c>
      <c r="G42" s="103">
        <f>SUM(G40,H40)</f>
        <v>0</v>
      </c>
      <c r="H42" s="104"/>
      <c r="I42" s="29"/>
      <c r="J42" s="44"/>
    </row>
    <row r="43" spans="2:10">
      <c r="B43" s="64"/>
      <c r="C43" s="65"/>
      <c r="D43" s="65"/>
      <c r="E43" s="65"/>
      <c r="F43" s="37"/>
      <c r="G43" s="37"/>
      <c r="H43" s="37"/>
      <c r="I43" s="29"/>
      <c r="J43" s="44"/>
    </row>
    <row r="44" spans="2:10">
      <c r="B44" s="64"/>
      <c r="C44" s="65"/>
      <c r="D44" s="65"/>
      <c r="E44" s="37"/>
      <c r="F44" s="65"/>
      <c r="G44" s="65"/>
      <c r="H44" s="37"/>
      <c r="I44" s="29"/>
      <c r="J44" s="44"/>
    </row>
    <row r="45" spans="2:10" ht="18">
      <c r="B45" s="64"/>
      <c r="C45" s="24" t="s">
        <v>25</v>
      </c>
      <c r="D45" s="24"/>
      <c r="E45" s="77"/>
      <c r="F45" s="27"/>
      <c r="G45" s="27"/>
      <c r="H45" s="27"/>
      <c r="I45" s="27"/>
      <c r="J45" s="44"/>
    </row>
    <row r="46" spans="2:10">
      <c r="B46" s="64"/>
      <c r="C46" s="65"/>
      <c r="D46" s="65"/>
      <c r="E46" s="18" t="s">
        <v>26</v>
      </c>
      <c r="F46" s="18"/>
      <c r="G46" s="18"/>
      <c r="H46" s="78">
        <v>0</v>
      </c>
      <c r="I46" s="27"/>
      <c r="J46" s="44"/>
    </row>
    <row r="47" spans="2:10" ht="15" customHeight="1">
      <c r="B47" s="64"/>
      <c r="C47" s="65"/>
      <c r="D47" s="65"/>
      <c r="E47" s="18"/>
      <c r="F47" s="4"/>
      <c r="G47" s="75"/>
      <c r="H47" s="75"/>
      <c r="I47" s="27"/>
      <c r="J47" s="44"/>
    </row>
    <row r="48" spans="2:10" ht="18">
      <c r="B48" s="64"/>
      <c r="C48" s="24" t="s">
        <v>27</v>
      </c>
      <c r="D48" s="24"/>
      <c r="E48" s="77"/>
      <c r="F48" s="27"/>
      <c r="G48" s="110" t="s">
        <v>10</v>
      </c>
      <c r="H48" s="112" t="s">
        <v>11</v>
      </c>
      <c r="I48" s="79"/>
      <c r="J48" s="44"/>
    </row>
    <row r="49" spans="2:10">
      <c r="B49" s="64"/>
      <c r="C49" s="65"/>
      <c r="D49" s="65"/>
      <c r="E49" s="65"/>
      <c r="F49" s="4"/>
      <c r="G49" s="111"/>
      <c r="H49" s="96"/>
      <c r="I49" s="28"/>
      <c r="J49" s="44"/>
    </row>
    <row r="50" spans="2:10" ht="21">
      <c r="B50" s="64"/>
      <c r="C50" s="65"/>
      <c r="D50" s="65"/>
      <c r="E50" s="81" t="str">
        <f>IF(G50&gt;300000,"Maximum eligible QES contribution is $ 300,000.00", " ")</f>
        <v xml:space="preserve"> </v>
      </c>
      <c r="F50" s="81"/>
      <c r="G50" s="31">
        <f>SUM(G20,G28,G40)</f>
        <v>0</v>
      </c>
      <c r="H50" s="30">
        <f>SUM(H20,H28,H40,H46)</f>
        <v>0</v>
      </c>
      <c r="I50" s="28"/>
      <c r="J50" s="44"/>
    </row>
    <row r="51" spans="2:10" ht="18">
      <c r="B51" s="64"/>
      <c r="C51" s="65"/>
      <c r="D51" s="65"/>
      <c r="E51" s="65"/>
      <c r="F51" s="53"/>
      <c r="G51" s="56" t="str">
        <f>IF(G50=0," ",G50/SUM(G50,H50))</f>
        <v xml:space="preserve"> </v>
      </c>
      <c r="H51" s="57" t="str">
        <f>IF(G50=0,"",H50/SUM(H50,G50))</f>
        <v/>
      </c>
      <c r="I51" s="55"/>
      <c r="J51" s="44"/>
    </row>
    <row r="52" spans="2:10" ht="15.6">
      <c r="B52" s="64"/>
      <c r="C52" s="65"/>
      <c r="D52" s="65"/>
      <c r="E52" s="65"/>
      <c r="F52" s="4"/>
      <c r="G52" s="72"/>
      <c r="H52" s="72"/>
      <c r="I52" s="58"/>
      <c r="J52" s="44"/>
    </row>
    <row r="53" spans="2:10" ht="15" thickBot="1">
      <c r="B53" s="64"/>
      <c r="C53" s="8"/>
      <c r="D53" s="8"/>
      <c r="E53" s="59"/>
      <c r="F53" s="9"/>
      <c r="G53" s="13" t="str">
        <f>IF(G52=0," ",(G49/G52))</f>
        <v xml:space="preserve"> </v>
      </c>
      <c r="H53" s="13"/>
      <c r="I53" s="13"/>
      <c r="J53" s="44"/>
    </row>
    <row r="54" spans="2:10" ht="21.6" thickBot="1">
      <c r="B54" s="35"/>
      <c r="C54" s="22"/>
      <c r="D54" s="22"/>
      <c r="E54" s="22"/>
      <c r="F54" s="23" t="s">
        <v>28</v>
      </c>
      <c r="G54" s="105">
        <f>SUM(G50,H50)</f>
        <v>0</v>
      </c>
      <c r="H54" s="106"/>
      <c r="I54" s="21"/>
      <c r="J54" s="45"/>
    </row>
    <row r="55" spans="2:10" ht="15" thickBot="1">
      <c r="B55" s="84"/>
      <c r="C55" s="47"/>
      <c r="D55" s="47"/>
      <c r="E55" s="80"/>
      <c r="F55" s="48"/>
      <c r="G55" s="49" t="str">
        <f>IF(G52=0," ",(G50/G52))</f>
        <v xml:space="preserve"> </v>
      </c>
      <c r="H55" s="49"/>
      <c r="I55" s="49"/>
      <c r="J55" s="50"/>
    </row>
    <row r="56" spans="2:10" ht="10.95" customHeight="1"/>
  </sheetData>
  <sheetProtection selectLockedCells="1"/>
  <mergeCells count="24">
    <mergeCell ref="G54:H54"/>
    <mergeCell ref="C28:E29"/>
    <mergeCell ref="G30:H30"/>
    <mergeCell ref="F36:F37"/>
    <mergeCell ref="G36:G37"/>
    <mergeCell ref="H36:H37"/>
    <mergeCell ref="G42:H42"/>
    <mergeCell ref="G48:G49"/>
    <mergeCell ref="H48:H49"/>
    <mergeCell ref="E32:H32"/>
    <mergeCell ref="G26:G27"/>
    <mergeCell ref="H26:H27"/>
    <mergeCell ref="B10:C10"/>
    <mergeCell ref="E10:F10"/>
    <mergeCell ref="F14:F15"/>
    <mergeCell ref="G14:G15"/>
    <mergeCell ref="H14:H15"/>
    <mergeCell ref="C21:F21"/>
    <mergeCell ref="G22:H22"/>
    <mergeCell ref="C9:H9"/>
    <mergeCell ref="B5:D5"/>
    <mergeCell ref="E5:G5"/>
    <mergeCell ref="B7:D7"/>
    <mergeCell ref="E7:G7"/>
  </mergeCells>
  <conditionalFormatting sqref="E50:F50">
    <cfRule type="cellIs" dxfId="3" priority="2" operator="equal">
      <formula>"Maximum eligible QES contribution is $ 300,000.00"</formula>
    </cfRule>
  </conditionalFormatting>
  <conditionalFormatting sqref="G50">
    <cfRule type="cellIs" dxfId="2" priority="3" operator="greaterThan">
      <formula>300000</formula>
    </cfRule>
  </conditionalFormatting>
  <dataValidations count="1">
    <dataValidation type="list" allowBlank="1" showInputMessage="1" showErrorMessage="1" sqref="F27 F16:F19" xr:uid="{02D37CA5-A560-4212-80EA-6FF7A703D37B}">
      <formula1>Number</formula1>
    </dataValidation>
  </dataValidations>
  <pageMargins left="0.23622047244094491" right="0.23622047244094491" top="0.74803149606299213" bottom="0.74803149606299213" header="0.31496062992125984" footer="0.31496062992125984"/>
  <pageSetup scale="69" orientation="portrait" r:id="rId1"/>
  <headerFooter>
    <oddHeader>&amp;L&amp;D&amp;R &amp;T</oddHeader>
    <oddFooter>&amp;L&amp;F&amp;R&amp;P of &amp;N</oddFooter>
  </headerFooter>
  <ignoredErrors>
    <ignoredError sqref="G38" evalError="1"/>
    <ignoredError sqref="F3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3A523-D312-4987-97DC-EAD4C7F7FF9B}">
  <sheetPr>
    <tabColor rgb="FF00B0F0"/>
    <pageSetUpPr fitToPage="1"/>
  </sheetPr>
  <dimension ref="B1:J57"/>
  <sheetViews>
    <sheetView zoomScaleNormal="100" workbookViewId="0">
      <selection activeCell="C9" sqref="C9:H9"/>
    </sheetView>
  </sheetViews>
  <sheetFormatPr defaultColWidth="3.75" defaultRowHeight="14.4"/>
  <cols>
    <col min="1" max="1" width="3.75" style="5"/>
    <col min="2" max="2" width="4.25" style="5" customWidth="1"/>
    <col min="3" max="3" width="8.875" style="5" customWidth="1"/>
    <col min="4" max="4" width="1.875" style="5" customWidth="1"/>
    <col min="5" max="5" width="81.25" style="5" customWidth="1"/>
    <col min="6" max="6" width="21" style="6" customWidth="1"/>
    <col min="7" max="8" width="25.75" style="5" customWidth="1"/>
    <col min="9" max="10" width="1.75" style="5" customWidth="1"/>
    <col min="11" max="16384" width="3.75" style="5"/>
  </cols>
  <sheetData>
    <row r="1" spans="2:10" ht="3" customHeight="1"/>
    <row r="2" spans="2:10" ht="21">
      <c r="B2" s="11" t="s">
        <v>29</v>
      </c>
    </row>
    <row r="3" spans="2:10" ht="3" customHeight="1" thickBot="1"/>
    <row r="4" spans="2:10" ht="24" customHeight="1" thickTop="1">
      <c r="B4" s="115" t="s">
        <v>30</v>
      </c>
      <c r="C4" s="116"/>
      <c r="D4" s="116"/>
      <c r="E4" s="116"/>
      <c r="F4" s="116"/>
      <c r="G4" s="116"/>
      <c r="H4" s="39"/>
      <c r="I4" s="39"/>
      <c r="J4" s="41"/>
    </row>
    <row r="5" spans="2:10" ht="18">
      <c r="B5" s="88" t="s">
        <v>31</v>
      </c>
      <c r="C5" s="89"/>
      <c r="D5" s="89"/>
      <c r="E5" s="90"/>
      <c r="F5" s="90"/>
      <c r="G5" s="90"/>
      <c r="H5" s="40"/>
      <c r="I5" s="40"/>
      <c r="J5" s="42"/>
    </row>
    <row r="6" spans="2:10" ht="6" customHeight="1">
      <c r="B6" s="36"/>
      <c r="C6" s="59"/>
      <c r="D6" s="59"/>
      <c r="E6" s="59"/>
      <c r="F6" s="59"/>
      <c r="G6" s="59"/>
      <c r="H6" s="40"/>
      <c r="I6" s="40"/>
      <c r="J6" s="42"/>
    </row>
    <row r="7" spans="2:10" ht="69" customHeight="1">
      <c r="B7" s="91" t="s">
        <v>32</v>
      </c>
      <c r="C7" s="92"/>
      <c r="D7" s="92"/>
      <c r="E7" s="90"/>
      <c r="F7" s="90"/>
      <c r="G7" s="90"/>
      <c r="H7" s="40"/>
      <c r="I7" s="40"/>
      <c r="J7" s="42"/>
    </row>
    <row r="8" spans="2:10" ht="6" customHeight="1">
      <c r="B8" s="60"/>
      <c r="C8" s="61"/>
      <c r="D8" s="61"/>
      <c r="E8" s="9"/>
      <c r="F8" s="9"/>
      <c r="G8" s="9"/>
      <c r="H8" s="40"/>
      <c r="I8" s="40"/>
      <c r="J8" s="42"/>
    </row>
    <row r="9" spans="2:10" ht="121.95" customHeight="1">
      <c r="B9" s="32"/>
      <c r="C9" s="87" t="s">
        <v>33</v>
      </c>
      <c r="D9" s="87"/>
      <c r="E9" s="87"/>
      <c r="F9" s="87"/>
      <c r="G9" s="87"/>
      <c r="H9" s="87"/>
      <c r="I9" s="7"/>
      <c r="J9" s="43"/>
    </row>
    <row r="10" spans="2:10" ht="18">
      <c r="B10" s="97" t="s">
        <v>5</v>
      </c>
      <c r="C10" s="98"/>
      <c r="D10" s="54"/>
      <c r="E10" s="99" t="s">
        <v>34</v>
      </c>
      <c r="F10" s="99"/>
      <c r="G10" s="20"/>
      <c r="H10" s="20"/>
      <c r="I10" s="20"/>
      <c r="J10" s="44"/>
    </row>
    <row r="11" spans="2:10">
      <c r="B11" s="62"/>
      <c r="C11" s="63"/>
      <c r="D11" s="63"/>
      <c r="E11" s="63"/>
      <c r="F11" s="4"/>
      <c r="G11" s="4"/>
      <c r="H11" s="4"/>
      <c r="I11" s="4"/>
      <c r="J11" s="44"/>
    </row>
    <row r="12" spans="2:10" ht="18">
      <c r="B12" s="62"/>
      <c r="C12" s="24" t="s">
        <v>35</v>
      </c>
      <c r="D12" s="24"/>
      <c r="E12" s="25"/>
      <c r="F12" s="26"/>
      <c r="G12" s="26"/>
      <c r="H12" s="26"/>
      <c r="I12" s="26"/>
      <c r="J12" s="44"/>
    </row>
    <row r="13" spans="2:10">
      <c r="B13" s="64"/>
      <c r="C13" s="65"/>
      <c r="D13" s="65"/>
      <c r="E13" s="65"/>
      <c r="F13" s="4"/>
      <c r="G13" s="65"/>
      <c r="H13" s="65"/>
      <c r="I13" s="26"/>
      <c r="J13" s="44"/>
    </row>
    <row r="14" spans="2:10">
      <c r="B14" s="64"/>
      <c r="C14" s="65"/>
      <c r="D14" s="65"/>
      <c r="E14" s="18" t="s">
        <v>36</v>
      </c>
      <c r="F14" s="100" t="s">
        <v>37</v>
      </c>
      <c r="G14" s="93" t="s">
        <v>38</v>
      </c>
      <c r="H14" s="117" t="s">
        <v>39</v>
      </c>
      <c r="I14" s="26"/>
      <c r="J14" s="44"/>
    </row>
    <row r="15" spans="2:10" ht="33.6" customHeight="1">
      <c r="B15" s="64"/>
      <c r="C15" s="65"/>
      <c r="D15" s="65"/>
      <c r="E15" s="66"/>
      <c r="F15" s="101"/>
      <c r="G15" s="94"/>
      <c r="H15" s="118"/>
      <c r="I15" s="26"/>
      <c r="J15" s="44"/>
    </row>
    <row r="16" spans="2:10" ht="17.399999999999999" customHeight="1">
      <c r="B16" s="64"/>
      <c r="C16" s="65"/>
      <c r="D16" s="65"/>
      <c r="E16" s="67" t="s">
        <v>40</v>
      </c>
      <c r="F16" s="14">
        <v>0</v>
      </c>
      <c r="G16" s="68">
        <f>IF(F16&lt;&gt;"Sélectionnez",(F16*6000),0)</f>
        <v>0</v>
      </c>
      <c r="H16" s="69">
        <v>0</v>
      </c>
      <c r="I16" s="26"/>
      <c r="J16" s="44"/>
    </row>
    <row r="17" spans="2:10" ht="17.399999999999999" customHeight="1">
      <c r="B17" s="64"/>
      <c r="C17" s="65"/>
      <c r="D17" s="65"/>
      <c r="E17" s="67" t="s">
        <v>41</v>
      </c>
      <c r="F17" s="14">
        <v>0</v>
      </c>
      <c r="G17" s="68">
        <f>IF(F17&lt;&gt;"Sélectionnez",(F17*8000),0)</f>
        <v>0</v>
      </c>
      <c r="H17" s="69">
        <v>0</v>
      </c>
      <c r="I17" s="26"/>
      <c r="J17" s="44"/>
    </row>
    <row r="18" spans="2:10" ht="15.6" customHeight="1">
      <c r="B18" s="64"/>
      <c r="C18" s="65"/>
      <c r="D18" s="65"/>
      <c r="E18" s="67" t="s">
        <v>42</v>
      </c>
      <c r="F18" s="14">
        <v>2</v>
      </c>
      <c r="G18" s="76">
        <f>IF(F18&lt;&gt;"Sélectionnez",(F18*10000),0)</f>
        <v>20000</v>
      </c>
      <c r="H18" s="69">
        <v>0</v>
      </c>
      <c r="I18" s="26"/>
      <c r="J18" s="44"/>
    </row>
    <row r="19" spans="2:10">
      <c r="B19" s="64"/>
      <c r="C19" s="65"/>
      <c r="D19" s="65"/>
      <c r="E19" s="67" t="s">
        <v>43</v>
      </c>
      <c r="F19" s="14">
        <v>0</v>
      </c>
      <c r="G19" s="76">
        <f>IF(F19&lt;&gt;"Sélectionnez",(F19*11000),0)</f>
        <v>0</v>
      </c>
      <c r="H19" s="69"/>
      <c r="I19" s="26"/>
      <c r="J19" s="44"/>
    </row>
    <row r="20" spans="2:10">
      <c r="B20" s="64"/>
      <c r="C20" s="65"/>
      <c r="D20" s="65"/>
      <c r="E20" s="3"/>
      <c r="F20" s="51" t="s">
        <v>44</v>
      </c>
      <c r="G20" s="70">
        <f>SUM(G16:G19)</f>
        <v>20000</v>
      </c>
      <c r="H20" s="71">
        <f>SUM(H16:H19)</f>
        <v>0</v>
      </c>
      <c r="I20" s="26"/>
      <c r="J20" s="44"/>
    </row>
    <row r="21" spans="2:10" ht="15" thickBot="1">
      <c r="B21" s="64"/>
      <c r="C21" s="102"/>
      <c r="D21" s="102"/>
      <c r="E21" s="102"/>
      <c r="F21" s="102"/>
      <c r="G21" s="72"/>
      <c r="H21" s="72"/>
      <c r="I21" s="26"/>
      <c r="J21" s="44"/>
    </row>
    <row r="22" spans="2:10" ht="18.600000000000001" thickBot="1">
      <c r="B22" s="64"/>
      <c r="C22" s="65"/>
      <c r="D22" s="65"/>
      <c r="E22" s="3"/>
      <c r="F22" s="53" t="s">
        <v>45</v>
      </c>
      <c r="G22" s="103">
        <f>SUM(G20,H20)</f>
        <v>20000</v>
      </c>
      <c r="H22" s="104"/>
      <c r="I22" s="26"/>
      <c r="J22" s="44"/>
    </row>
    <row r="23" spans="2:10">
      <c r="B23" s="64"/>
      <c r="C23" s="63"/>
      <c r="D23" s="63"/>
      <c r="E23" s="63"/>
      <c r="F23" s="4"/>
      <c r="G23" s="63"/>
      <c r="H23" s="63"/>
      <c r="I23" s="63"/>
      <c r="J23" s="44"/>
    </row>
    <row r="24" spans="2:10" ht="18">
      <c r="B24" s="64"/>
      <c r="C24" s="24" t="s">
        <v>46</v>
      </c>
      <c r="D24" s="24"/>
      <c r="E24" s="25"/>
      <c r="F24" s="26"/>
      <c r="G24" s="28"/>
      <c r="H24" s="28"/>
      <c r="I24" s="28"/>
      <c r="J24" s="44"/>
    </row>
    <row r="25" spans="2:10">
      <c r="B25" s="64"/>
      <c r="C25" s="65"/>
      <c r="D25" s="65"/>
      <c r="E25" s="65"/>
      <c r="F25" s="4"/>
      <c r="G25" s="65"/>
      <c r="H25" s="65"/>
      <c r="I25" s="28"/>
      <c r="J25" s="44"/>
    </row>
    <row r="26" spans="2:10" ht="15" customHeight="1">
      <c r="B26" s="64"/>
      <c r="C26" s="65"/>
      <c r="D26" s="65"/>
      <c r="E26" s="18" t="s">
        <v>36</v>
      </c>
      <c r="F26" s="19" t="s">
        <v>37</v>
      </c>
      <c r="G26" s="93" t="s">
        <v>47</v>
      </c>
      <c r="H26" s="117" t="s">
        <v>48</v>
      </c>
      <c r="I26" s="28"/>
      <c r="J26" s="44"/>
    </row>
    <row r="27" spans="2:10" ht="30.6" customHeight="1">
      <c r="B27" s="64"/>
      <c r="C27" s="65"/>
      <c r="D27" s="65"/>
      <c r="E27" s="65"/>
      <c r="F27" s="14">
        <v>0</v>
      </c>
      <c r="G27" s="94"/>
      <c r="H27" s="118"/>
      <c r="I27" s="28"/>
      <c r="J27" s="44"/>
    </row>
    <row r="28" spans="2:10" ht="24" customHeight="1">
      <c r="B28" s="64"/>
      <c r="C28" s="66"/>
      <c r="D28" s="66"/>
      <c r="E28" s="66"/>
      <c r="F28" s="51" t="s">
        <v>44</v>
      </c>
      <c r="G28" s="73">
        <v>0</v>
      </c>
      <c r="H28" s="74">
        <v>0</v>
      </c>
      <c r="I28" s="28"/>
      <c r="J28" s="44"/>
    </row>
    <row r="29" spans="2:10" ht="15" thickBot="1">
      <c r="B29" s="64"/>
      <c r="C29" s="66"/>
      <c r="D29" s="66"/>
      <c r="E29" s="66"/>
      <c r="F29" s="53"/>
      <c r="G29" s="53"/>
      <c r="H29" s="53"/>
      <c r="I29" s="28"/>
      <c r="J29" s="44"/>
    </row>
    <row r="30" spans="2:10" ht="18.600000000000001" thickBot="1">
      <c r="B30" s="64"/>
      <c r="C30" s="65"/>
      <c r="D30" s="65"/>
      <c r="E30" s="65"/>
      <c r="F30" s="53" t="s">
        <v>49</v>
      </c>
      <c r="G30" s="103">
        <f>SUM(G28,H28)</f>
        <v>0</v>
      </c>
      <c r="H30" s="104"/>
      <c r="I30" s="28"/>
      <c r="J30" s="44"/>
    </row>
    <row r="31" spans="2:10" ht="9" customHeight="1">
      <c r="B31" s="64"/>
      <c r="C31" s="65"/>
      <c r="D31" s="65"/>
      <c r="E31" s="65"/>
      <c r="F31" s="53"/>
      <c r="G31" s="53"/>
      <c r="H31" s="53"/>
      <c r="I31" s="53"/>
      <c r="J31" s="44"/>
    </row>
    <row r="32" spans="2:10" ht="15" customHeight="1">
      <c r="B32" s="64"/>
      <c r="C32" s="65"/>
      <c r="D32" s="65"/>
      <c r="E32" s="52" t="s">
        <v>50</v>
      </c>
      <c r="F32" s="52"/>
      <c r="G32" s="52"/>
      <c r="H32" s="52"/>
      <c r="I32" s="53"/>
      <c r="J32" s="44"/>
    </row>
    <row r="33" spans="2:10" ht="63" customHeight="1">
      <c r="B33" s="64"/>
      <c r="C33" s="65"/>
      <c r="D33" s="65"/>
      <c r="E33" s="113" t="s">
        <v>51</v>
      </c>
      <c r="F33" s="113"/>
      <c r="G33" s="113"/>
      <c r="H33" s="113"/>
      <c r="I33" s="53"/>
      <c r="J33" s="44"/>
    </row>
    <row r="34" spans="2:10">
      <c r="B34" s="64"/>
      <c r="C34" s="65"/>
      <c r="D34" s="65"/>
      <c r="E34" s="65"/>
      <c r="F34" s="4"/>
      <c r="G34" s="75"/>
      <c r="H34" s="75"/>
      <c r="I34" s="75"/>
      <c r="J34" s="44"/>
    </row>
    <row r="35" spans="2:10" ht="18">
      <c r="B35" s="64"/>
      <c r="C35" s="24" t="s">
        <v>52</v>
      </c>
      <c r="D35" s="24"/>
      <c r="E35" s="25"/>
      <c r="F35" s="26"/>
      <c r="G35" s="29"/>
      <c r="H35" s="29"/>
      <c r="I35" s="29"/>
      <c r="J35" s="44"/>
    </row>
    <row r="36" spans="2:10">
      <c r="B36" s="33"/>
      <c r="C36" s="3"/>
      <c r="D36" s="3"/>
      <c r="E36" s="3"/>
      <c r="F36" s="4"/>
      <c r="G36" s="12"/>
      <c r="H36" s="12"/>
      <c r="I36" s="29"/>
      <c r="J36" s="44"/>
    </row>
    <row r="37" spans="2:10" ht="40.950000000000003" customHeight="1">
      <c r="B37" s="34"/>
      <c r="C37" s="3"/>
      <c r="D37" s="3"/>
      <c r="E37" s="18" t="s">
        <v>53</v>
      </c>
      <c r="F37" s="100" t="s">
        <v>37</v>
      </c>
      <c r="G37" s="93" t="s">
        <v>38</v>
      </c>
      <c r="H37" s="117" t="s">
        <v>54</v>
      </c>
      <c r="I37" s="29"/>
      <c r="J37" s="44"/>
    </row>
    <row r="38" spans="2:10">
      <c r="B38" s="34"/>
      <c r="C38" s="3"/>
      <c r="D38" s="3"/>
      <c r="E38" s="3"/>
      <c r="F38" s="101"/>
      <c r="G38" s="94"/>
      <c r="H38" s="118"/>
      <c r="I38" s="29"/>
      <c r="J38" s="44"/>
    </row>
    <row r="39" spans="2:10" ht="16.2" customHeight="1">
      <c r="B39" s="34"/>
      <c r="C39" s="3"/>
      <c r="D39" s="3"/>
      <c r="E39" s="3"/>
      <c r="F39" s="16">
        <v>0</v>
      </c>
      <c r="G39" s="76">
        <f>F39*2000</f>
        <v>0</v>
      </c>
      <c r="H39" s="74"/>
      <c r="I39" s="29"/>
      <c r="J39" s="44"/>
    </row>
    <row r="40" spans="2:10">
      <c r="B40" s="34"/>
      <c r="C40" s="3"/>
      <c r="D40" s="3"/>
      <c r="E40" s="10"/>
      <c r="F40" s="10"/>
      <c r="G40" s="10"/>
      <c r="H40" s="10"/>
      <c r="I40" s="29"/>
      <c r="J40" s="44"/>
    </row>
    <row r="41" spans="2:10">
      <c r="B41" s="64"/>
      <c r="C41" s="65"/>
      <c r="D41" s="65"/>
      <c r="E41" s="66"/>
      <c r="F41" s="51" t="s">
        <v>44</v>
      </c>
      <c r="G41" s="70">
        <f>SUM(G39:G39)</f>
        <v>0</v>
      </c>
      <c r="H41" s="71">
        <f>SUM(H39)</f>
        <v>0</v>
      </c>
      <c r="I41" s="29"/>
      <c r="J41" s="44"/>
    </row>
    <row r="42" spans="2:10" ht="15" thickBot="1">
      <c r="B42" s="64"/>
      <c r="C42" s="65"/>
      <c r="D42" s="65"/>
      <c r="E42" s="65"/>
      <c r="F42" s="4"/>
      <c r="G42" s="75"/>
      <c r="H42" s="75"/>
      <c r="I42" s="29"/>
      <c r="J42" s="44"/>
    </row>
    <row r="43" spans="2:10" ht="18.600000000000001" thickBot="1">
      <c r="B43" s="64"/>
      <c r="C43" s="65"/>
      <c r="D43" s="65"/>
      <c r="E43" s="65"/>
      <c r="F43" s="53" t="s">
        <v>55</v>
      </c>
      <c r="G43" s="103">
        <f>SUM(G41,H41)</f>
        <v>0</v>
      </c>
      <c r="H43" s="104"/>
      <c r="I43" s="29"/>
      <c r="J43" s="44"/>
    </row>
    <row r="44" spans="2:10">
      <c r="B44" s="64"/>
      <c r="C44" s="65"/>
      <c r="D44" s="65"/>
      <c r="E44" s="37"/>
      <c r="F44" s="37"/>
      <c r="G44" s="37"/>
      <c r="H44" s="37"/>
      <c r="I44" s="53"/>
      <c r="J44" s="44"/>
    </row>
    <row r="45" spans="2:10" ht="18">
      <c r="B45" s="64"/>
      <c r="C45" s="24" t="s">
        <v>56</v>
      </c>
      <c r="D45" s="24"/>
      <c r="E45" s="77"/>
      <c r="F45" s="27"/>
      <c r="G45" s="27"/>
      <c r="H45" s="27"/>
      <c r="I45" s="27"/>
      <c r="J45" s="44"/>
    </row>
    <row r="46" spans="2:10">
      <c r="B46" s="64"/>
      <c r="C46" s="65"/>
      <c r="D46" s="65"/>
      <c r="E46" s="65"/>
      <c r="F46" s="4"/>
      <c r="G46" s="75"/>
      <c r="H46" s="75"/>
      <c r="I46" s="27"/>
      <c r="J46" s="44"/>
    </row>
    <row r="47" spans="2:10" ht="15" customHeight="1">
      <c r="B47" s="64"/>
      <c r="C47" s="65"/>
      <c r="D47" s="65"/>
      <c r="E47" s="18" t="s">
        <v>57</v>
      </c>
      <c r="F47" s="18"/>
      <c r="G47" s="18"/>
      <c r="H47" s="78"/>
      <c r="I47" s="27"/>
      <c r="J47" s="44"/>
    </row>
    <row r="48" spans="2:10">
      <c r="B48" s="64"/>
      <c r="C48" s="65"/>
      <c r="D48" s="65"/>
      <c r="E48" s="65"/>
      <c r="F48" s="4"/>
      <c r="G48" s="75"/>
      <c r="H48" s="75"/>
      <c r="I48" s="79"/>
      <c r="J48" s="44"/>
    </row>
    <row r="49" spans="2:10" ht="18.75" customHeight="1">
      <c r="B49" s="64"/>
      <c r="C49" s="24" t="s">
        <v>58</v>
      </c>
      <c r="D49" s="24"/>
      <c r="E49" s="77"/>
      <c r="F49" s="27"/>
      <c r="G49" s="93" t="s">
        <v>38</v>
      </c>
      <c r="H49" s="117" t="s">
        <v>59</v>
      </c>
      <c r="I49" s="28"/>
      <c r="J49" s="44"/>
    </row>
    <row r="50" spans="2:10" ht="22.2" customHeight="1">
      <c r="B50" s="64"/>
      <c r="C50" s="65"/>
      <c r="D50" s="65"/>
      <c r="E50" s="65"/>
      <c r="F50" s="4"/>
      <c r="G50" s="94"/>
      <c r="H50" s="118"/>
      <c r="I50" s="28"/>
      <c r="J50" s="44"/>
    </row>
    <row r="51" spans="2:10" ht="21">
      <c r="B51" s="64"/>
      <c r="C51" s="65"/>
      <c r="D51" s="65"/>
      <c r="E51" s="114" t="str">
        <f>IF(G51&gt;300000,"Contribution maximale du programme BRE est de 300,000.00 $", " ")</f>
        <v xml:space="preserve"> </v>
      </c>
      <c r="F51" s="114"/>
      <c r="G51" s="31">
        <f>SUM(G20,G28,G41)</f>
        <v>20000</v>
      </c>
      <c r="H51" s="30">
        <f>SUM(H20,H28,H41,H47)</f>
        <v>0</v>
      </c>
      <c r="I51" s="55"/>
      <c r="J51" s="44"/>
    </row>
    <row r="52" spans="2:10" ht="15.6">
      <c r="B52" s="64"/>
      <c r="C52" s="65"/>
      <c r="D52" s="65"/>
      <c r="E52" s="65"/>
      <c r="F52" s="53"/>
      <c r="G52" s="56">
        <f>IF(G51=0," ",G51/SUM(G51,H51))</f>
        <v>1</v>
      </c>
      <c r="H52" s="57">
        <f>IF(G51=0,"",H51/SUM(H51,G51))</f>
        <v>0</v>
      </c>
      <c r="I52" s="58"/>
      <c r="J52" s="44"/>
    </row>
    <row r="53" spans="2:10" ht="9" customHeight="1">
      <c r="B53" s="64"/>
      <c r="C53" s="65"/>
      <c r="D53" s="65"/>
      <c r="E53" s="65"/>
      <c r="F53" s="4"/>
      <c r="G53" s="72"/>
      <c r="H53" s="72"/>
      <c r="I53" s="72"/>
      <c r="J53" s="44"/>
    </row>
    <row r="54" spans="2:10" ht="5.25" customHeight="1" thickBot="1">
      <c r="B54" s="35"/>
      <c r="C54" s="8"/>
      <c r="D54" s="8"/>
      <c r="E54" s="59"/>
      <c r="F54" s="9"/>
      <c r="G54" s="13" t="str">
        <f>IF(G53=0," ",(G50/G53))</f>
        <v xml:space="preserve"> </v>
      </c>
      <c r="H54" s="13"/>
      <c r="I54" s="13"/>
      <c r="J54" s="44"/>
    </row>
    <row r="55" spans="2:10" ht="21.6" thickBot="1">
      <c r="B55" s="36"/>
      <c r="C55" s="22"/>
      <c r="D55" s="22"/>
      <c r="E55" s="22"/>
      <c r="F55" s="23" t="s">
        <v>60</v>
      </c>
      <c r="G55" s="105">
        <f>SUM(G51,H51)</f>
        <v>20000</v>
      </c>
      <c r="H55" s="106"/>
      <c r="I55" s="21"/>
      <c r="J55" s="45"/>
    </row>
    <row r="56" spans="2:10" ht="6" customHeight="1" thickBot="1">
      <c r="B56" s="46"/>
      <c r="C56" s="47"/>
      <c r="D56" s="47"/>
      <c r="E56" s="80"/>
      <c r="F56" s="48"/>
      <c r="G56" s="49" t="str">
        <f>IF(G53=0," ",(G51/G53))</f>
        <v xml:space="preserve"> </v>
      </c>
      <c r="H56" s="49"/>
      <c r="I56" s="49"/>
      <c r="J56" s="50"/>
    </row>
    <row r="57" spans="2:10" ht="15" thickTop="1"/>
  </sheetData>
  <sheetProtection selectLockedCells="1"/>
  <mergeCells count="25">
    <mergeCell ref="H37:H38"/>
    <mergeCell ref="G49:G50"/>
    <mergeCell ref="H49:H50"/>
    <mergeCell ref="E33:H33"/>
    <mergeCell ref="H14:H15"/>
    <mergeCell ref="C21:F21"/>
    <mergeCell ref="F14:F15"/>
    <mergeCell ref="G26:G27"/>
    <mergeCell ref="H26:H27"/>
    <mergeCell ref="E51:F51"/>
    <mergeCell ref="G55:H55"/>
    <mergeCell ref="G43:H43"/>
    <mergeCell ref="B4:G4"/>
    <mergeCell ref="E5:G5"/>
    <mergeCell ref="E7:G7"/>
    <mergeCell ref="B7:D7"/>
    <mergeCell ref="B5:D5"/>
    <mergeCell ref="C9:H9"/>
    <mergeCell ref="G30:H30"/>
    <mergeCell ref="G22:H22"/>
    <mergeCell ref="B10:C10"/>
    <mergeCell ref="E10:F10"/>
    <mergeCell ref="G14:G15"/>
    <mergeCell ref="F37:F38"/>
    <mergeCell ref="G37:G38"/>
  </mergeCells>
  <conditionalFormatting sqref="E51:F51">
    <cfRule type="cellIs" dxfId="1" priority="2" operator="equal">
      <formula>"Contribution maximale du programme BRE est de 300,000.00 $"</formula>
    </cfRule>
  </conditionalFormatting>
  <conditionalFormatting sqref="G51">
    <cfRule type="cellIs" dxfId="0" priority="1" operator="greaterThan">
      <formula>300000</formula>
    </cfRule>
  </conditionalFormatting>
  <dataValidations count="1">
    <dataValidation type="list" allowBlank="1" showInputMessage="1" showErrorMessage="1" sqref="F27 F16:F19" xr:uid="{E9D7A793-8028-41A9-81D1-6B5EFA3AD0FC}">
      <formula1>Number</formula1>
    </dataValidation>
  </dataValidations>
  <pageMargins left="0.23622047244094491" right="0.23622047244094491" top="0.74803149606299213" bottom="0.74803149606299213" header="0.31496062992125984" footer="0.31496062992125984"/>
  <pageSetup scale="69" orientation="portrait" r:id="rId1"/>
  <headerFooter>
    <oddHeader>&amp;L&amp;D&amp;R&amp;T</oddHeader>
    <oddFooter>&amp;L&amp;F&amp;R&amp;P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D184-6F1E-4A4D-9B4C-FD5D31F890B0}">
  <dimension ref="A1:A104"/>
  <sheetViews>
    <sheetView workbookViewId="0">
      <selection activeCell="F13" sqref="F13"/>
    </sheetView>
  </sheetViews>
  <sheetFormatPr defaultRowHeight="14.4"/>
  <sheetData>
    <row r="1" spans="1:1">
      <c r="A1" s="1" t="s">
        <v>9</v>
      </c>
    </row>
    <row r="2" spans="1:1">
      <c r="A2" s="2" t="s">
        <v>61</v>
      </c>
    </row>
    <row r="3" spans="1:1">
      <c r="A3" s="2" t="s">
        <v>62</v>
      </c>
    </row>
    <row r="4" spans="1:1">
      <c r="A4" s="2">
        <v>0</v>
      </c>
    </row>
    <row r="5" spans="1:1">
      <c r="A5">
        <v>1</v>
      </c>
    </row>
    <row r="6" spans="1:1">
      <c r="A6">
        <v>2</v>
      </c>
    </row>
    <row r="7" spans="1:1">
      <c r="A7">
        <v>3</v>
      </c>
    </row>
    <row r="8" spans="1:1">
      <c r="A8">
        <v>4</v>
      </c>
    </row>
    <row r="9" spans="1:1">
      <c r="A9">
        <v>5</v>
      </c>
    </row>
    <row r="10" spans="1:1">
      <c r="A10">
        <v>6</v>
      </c>
    </row>
    <row r="11" spans="1:1">
      <c r="A11">
        <v>7</v>
      </c>
    </row>
    <row r="12" spans="1:1">
      <c r="A12">
        <v>8</v>
      </c>
    </row>
    <row r="13" spans="1:1">
      <c r="A13">
        <v>9</v>
      </c>
    </row>
    <row r="14" spans="1:1">
      <c r="A14">
        <v>10</v>
      </c>
    </row>
    <row r="15" spans="1:1">
      <c r="A15">
        <v>11</v>
      </c>
    </row>
    <row r="16" spans="1:1">
      <c r="A16">
        <v>12</v>
      </c>
    </row>
    <row r="17" spans="1:1">
      <c r="A17">
        <v>13</v>
      </c>
    </row>
    <row r="18" spans="1:1">
      <c r="A18">
        <v>14</v>
      </c>
    </row>
    <row r="19" spans="1:1">
      <c r="A19">
        <v>15</v>
      </c>
    </row>
    <row r="20" spans="1:1">
      <c r="A20">
        <v>16</v>
      </c>
    </row>
    <row r="21" spans="1:1">
      <c r="A21">
        <v>17</v>
      </c>
    </row>
    <row r="22" spans="1:1">
      <c r="A22">
        <v>18</v>
      </c>
    </row>
    <row r="23" spans="1:1">
      <c r="A23">
        <v>19</v>
      </c>
    </row>
    <row r="24" spans="1:1">
      <c r="A24">
        <v>20</v>
      </c>
    </row>
    <row r="25" spans="1:1">
      <c r="A25">
        <v>21</v>
      </c>
    </row>
    <row r="26" spans="1:1">
      <c r="A26">
        <v>22</v>
      </c>
    </row>
    <row r="27" spans="1:1">
      <c r="A27">
        <v>23</v>
      </c>
    </row>
    <row r="28" spans="1:1">
      <c r="A28">
        <v>24</v>
      </c>
    </row>
    <row r="29" spans="1:1">
      <c r="A29">
        <v>25</v>
      </c>
    </row>
    <row r="30" spans="1:1">
      <c r="A30">
        <v>26</v>
      </c>
    </row>
    <row r="31" spans="1:1">
      <c r="A31">
        <v>27</v>
      </c>
    </row>
    <row r="32" spans="1:1">
      <c r="A32">
        <v>28</v>
      </c>
    </row>
    <row r="33" spans="1:1">
      <c r="A33">
        <v>29</v>
      </c>
    </row>
    <row r="34" spans="1:1">
      <c r="A34">
        <v>30</v>
      </c>
    </row>
    <row r="35" spans="1:1">
      <c r="A35">
        <v>31</v>
      </c>
    </row>
    <row r="36" spans="1:1">
      <c r="A36">
        <v>32</v>
      </c>
    </row>
    <row r="37" spans="1:1">
      <c r="A37">
        <v>33</v>
      </c>
    </row>
    <row r="38" spans="1:1">
      <c r="A38">
        <v>34</v>
      </c>
    </row>
    <row r="39" spans="1:1">
      <c r="A39">
        <v>35</v>
      </c>
    </row>
    <row r="40" spans="1:1">
      <c r="A40">
        <v>36</v>
      </c>
    </row>
    <row r="41" spans="1:1">
      <c r="A41">
        <v>37</v>
      </c>
    </row>
    <row r="42" spans="1:1">
      <c r="A42">
        <v>38</v>
      </c>
    </row>
    <row r="43" spans="1:1">
      <c r="A43">
        <v>39</v>
      </c>
    </row>
    <row r="44" spans="1:1">
      <c r="A44">
        <v>40</v>
      </c>
    </row>
    <row r="45" spans="1:1">
      <c r="A45">
        <v>41</v>
      </c>
    </row>
    <row r="46" spans="1:1">
      <c r="A46">
        <v>42</v>
      </c>
    </row>
    <row r="47" spans="1:1">
      <c r="A47">
        <v>43</v>
      </c>
    </row>
    <row r="48" spans="1:1">
      <c r="A48">
        <v>44</v>
      </c>
    </row>
    <row r="49" spans="1:1">
      <c r="A49">
        <v>45</v>
      </c>
    </row>
    <row r="50" spans="1:1">
      <c r="A50">
        <v>46</v>
      </c>
    </row>
    <row r="51" spans="1:1">
      <c r="A51">
        <v>47</v>
      </c>
    </row>
    <row r="52" spans="1:1">
      <c r="A52">
        <v>48</v>
      </c>
    </row>
    <row r="53" spans="1:1">
      <c r="A53">
        <v>49</v>
      </c>
    </row>
    <row r="54" spans="1:1">
      <c r="A54">
        <v>50</v>
      </c>
    </row>
    <row r="55" spans="1:1">
      <c r="A55">
        <v>51</v>
      </c>
    </row>
    <row r="56" spans="1:1">
      <c r="A56">
        <v>52</v>
      </c>
    </row>
    <row r="57" spans="1:1">
      <c r="A57">
        <v>53</v>
      </c>
    </row>
    <row r="58" spans="1:1">
      <c r="A58">
        <v>54</v>
      </c>
    </row>
    <row r="59" spans="1:1">
      <c r="A59">
        <v>55</v>
      </c>
    </row>
    <row r="60" spans="1:1">
      <c r="A60">
        <v>56</v>
      </c>
    </row>
    <row r="61" spans="1:1">
      <c r="A61">
        <v>57</v>
      </c>
    </row>
    <row r="62" spans="1:1">
      <c r="A62">
        <v>58</v>
      </c>
    </row>
    <row r="63" spans="1:1">
      <c r="A63">
        <v>59</v>
      </c>
    </row>
    <row r="64" spans="1:1">
      <c r="A64">
        <v>60</v>
      </c>
    </row>
    <row r="65" spans="1:1">
      <c r="A65">
        <v>61</v>
      </c>
    </row>
    <row r="66" spans="1:1">
      <c r="A66">
        <v>62</v>
      </c>
    </row>
    <row r="67" spans="1:1">
      <c r="A67">
        <v>63</v>
      </c>
    </row>
    <row r="68" spans="1:1">
      <c r="A68">
        <v>64</v>
      </c>
    </row>
    <row r="69" spans="1:1">
      <c r="A69">
        <v>65</v>
      </c>
    </row>
    <row r="70" spans="1:1">
      <c r="A70">
        <v>66</v>
      </c>
    </row>
    <row r="71" spans="1:1">
      <c r="A71">
        <v>67</v>
      </c>
    </row>
    <row r="72" spans="1:1">
      <c r="A72">
        <v>68</v>
      </c>
    </row>
    <row r="73" spans="1:1">
      <c r="A73">
        <v>69</v>
      </c>
    </row>
    <row r="74" spans="1:1">
      <c r="A74">
        <v>70</v>
      </c>
    </row>
    <row r="75" spans="1:1">
      <c r="A75">
        <v>71</v>
      </c>
    </row>
    <row r="76" spans="1:1">
      <c r="A76">
        <v>72</v>
      </c>
    </row>
    <row r="77" spans="1:1">
      <c r="A77">
        <v>73</v>
      </c>
    </row>
    <row r="78" spans="1:1">
      <c r="A78">
        <v>74</v>
      </c>
    </row>
    <row r="79" spans="1:1">
      <c r="A79">
        <v>75</v>
      </c>
    </row>
    <row r="80" spans="1:1">
      <c r="A80">
        <v>76</v>
      </c>
    </row>
    <row r="81" spans="1:1">
      <c r="A81">
        <v>77</v>
      </c>
    </row>
    <row r="82" spans="1:1">
      <c r="A82">
        <v>78</v>
      </c>
    </row>
    <row r="83" spans="1:1">
      <c r="A83">
        <v>79</v>
      </c>
    </row>
    <row r="84" spans="1:1">
      <c r="A84">
        <v>80</v>
      </c>
    </row>
    <row r="85" spans="1:1">
      <c r="A85">
        <v>81</v>
      </c>
    </row>
    <row r="86" spans="1:1">
      <c r="A86">
        <v>82</v>
      </c>
    </row>
    <row r="87" spans="1:1">
      <c r="A87">
        <v>83</v>
      </c>
    </row>
    <row r="88" spans="1:1">
      <c r="A88">
        <v>84</v>
      </c>
    </row>
    <row r="89" spans="1:1">
      <c r="A89">
        <v>85</v>
      </c>
    </row>
    <row r="90" spans="1:1">
      <c r="A90">
        <v>86</v>
      </c>
    </row>
    <row r="91" spans="1:1">
      <c r="A91">
        <v>87</v>
      </c>
    </row>
    <row r="92" spans="1:1">
      <c r="A92">
        <v>88</v>
      </c>
    </row>
    <row r="93" spans="1:1">
      <c r="A93">
        <v>89</v>
      </c>
    </row>
    <row r="94" spans="1:1">
      <c r="A94">
        <v>90</v>
      </c>
    </row>
    <row r="95" spans="1:1">
      <c r="A95">
        <v>91</v>
      </c>
    </row>
    <row r="96" spans="1:1">
      <c r="A96">
        <v>92</v>
      </c>
    </row>
    <row r="97" spans="1:1">
      <c r="A97">
        <v>93</v>
      </c>
    </row>
    <row r="98" spans="1:1">
      <c r="A98">
        <v>94</v>
      </c>
    </row>
    <row r="99" spans="1:1">
      <c r="A99">
        <v>95</v>
      </c>
    </row>
    <row r="100" spans="1:1">
      <c r="A100">
        <v>96</v>
      </c>
    </row>
    <row r="101" spans="1:1">
      <c r="A101">
        <v>97</v>
      </c>
    </row>
    <row r="102" spans="1:1">
      <c r="A102">
        <v>98</v>
      </c>
    </row>
    <row r="103" spans="1:1">
      <c r="A103">
        <v>99</v>
      </c>
    </row>
    <row r="104" spans="1:1">
      <c r="A104">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8b093407-8446-46c6-8346-b79d1aca47b9">Application documents</Document_x0020_Type>
    <Program_x0020_Type xmlns="8b093407-8446-46c6-8346-b79d1aca47b9">QES 2024</Program_x0020_Type>
    <SharedWithUsers xmlns="62475236-c74d-4cf6-bf94-6b30290f14a7">
      <UserInfo>
        <DisplayName>Natalie Lapierre</DisplayName>
        <AccountId>28</AccountId>
        <AccountType/>
      </UserInfo>
      <UserInfo>
        <DisplayName>Ilyas Ali</DisplayName>
        <AccountId>5145</AccountId>
        <AccountType/>
      </UserInfo>
    </SharedWithUsers>
    <Retainthisdocumentindefinitely_x003f_ xmlns="8b093407-8446-46c6-8346-b79d1aca47b9">true</Retainthisdocumentindefinitely_x003f_>
    <lcf76f155ced4ddcb4097134ff3c332f xmlns="8b093407-8446-46c6-8346-b79d1aca47b9">
      <Terms xmlns="http://schemas.microsoft.com/office/infopath/2007/PartnerControls"/>
    </lcf76f155ced4ddcb4097134ff3c332f>
    <TaxCatchAll xmlns="62475236-c74d-4cf6-bf94-6b30290f14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5110E6B83A594CBE94901F59230CC3" ma:contentTypeVersion="17" ma:contentTypeDescription="Create a new document." ma:contentTypeScope="" ma:versionID="1d0a870aa9764f395de6d16a6632136d">
  <xsd:schema xmlns:xsd="http://www.w3.org/2001/XMLSchema" xmlns:xs="http://www.w3.org/2001/XMLSchema" xmlns:p="http://schemas.microsoft.com/office/2006/metadata/properties" xmlns:ns2="8b093407-8446-46c6-8346-b79d1aca47b9" xmlns:ns3="62475236-c74d-4cf6-bf94-6b30290f14a7" targetNamespace="http://schemas.microsoft.com/office/2006/metadata/properties" ma:root="true" ma:fieldsID="2364b67e2b1865260d1d6a8ef9c18081" ns2:_="" ns3:_="">
    <xsd:import namespace="8b093407-8446-46c6-8346-b79d1aca47b9"/>
    <xsd:import namespace="62475236-c74d-4cf6-bf94-6b30290f14a7"/>
    <xsd:element name="properties">
      <xsd:complexType>
        <xsd:sequence>
          <xsd:element name="documentManagement">
            <xsd:complexType>
              <xsd:all>
                <xsd:element ref="ns2:Program_x0020_Type"/>
                <xsd:element ref="ns2:Document_x0020_Type"/>
                <xsd:element ref="ns2:MediaServiceMetadata" minOccurs="0"/>
                <xsd:element ref="ns2:MediaServiceFastMetadata"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Retainthisdocumentindefinitely_x003f_"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93407-8446-46c6-8346-b79d1aca47b9" elementFormDefault="qualified">
    <xsd:import namespace="http://schemas.microsoft.com/office/2006/documentManagement/types"/>
    <xsd:import namespace="http://schemas.microsoft.com/office/infopath/2007/PartnerControls"/>
    <xsd:element name="Program_x0020_Type" ma:index="8" ma:displayName="Program Type" ma:description="QES 2023" ma:format="Dropdown" ma:internalName="Program_x0020_Type">
      <xsd:simpleType>
        <xsd:restriction base="dms:Choice">
          <xsd:enumeration value="QES 2014"/>
          <xsd:enumeration value="QES-AS"/>
          <xsd:enumeration value="QES 2017"/>
          <xsd:enumeration value="QES 2019"/>
          <xsd:enumeration value="QES-AS WA"/>
          <xsd:enumeration value="Choice 6"/>
          <xsd:enumeration value="Choice 7"/>
          <xsd:enumeration value="QES 2024"/>
        </xsd:restriction>
      </xsd:simpleType>
    </xsd:element>
    <xsd:element name="Document_x0020_Type" ma:index="9" ma:displayName="Document Type" ma:format="Dropdown" ma:internalName="Document_x0020_Type">
      <xsd:simpleType>
        <xsd:restriction base="dms:Choice">
          <xsd:enumeration value="Advisory committee"/>
          <xsd:enumeration value="Application documents"/>
          <xsd:enumeration value="Applications"/>
          <xsd:enumeration value="Communications"/>
          <xsd:enumeration value="FAQ"/>
          <xsd:enumeration value="Guidelines"/>
          <xsd:enumeration value="Launch documents"/>
          <xsd:enumeration value="Lessons learned"/>
          <xsd:enumeration value="Result letters"/>
          <xsd:enumeration value="Results"/>
          <xsd:enumeration value="Steering committee"/>
          <xsd:enumeration value="Selection committe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Retainthisdocumentindefinitely_x003f_" ma:index="20" nillable="true" ma:displayName="Retain this document indefinitely?" ma:default="1" ma:format="Dropdown" ma:internalName="Retainthisdocumentindefinitely_x003f_">
      <xsd:simpleType>
        <xsd:restriction base="dms:Boolea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a3e3d3e-058b-4187-afd2-8ddda1dc05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475236-c74d-4cf6-bf94-6b30290f14a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425a6d-837b-4181-8068-63b69cc74489}" ma:internalName="TaxCatchAll" ma:showField="CatchAllData" ma:web="62475236-c74d-4cf6-bf94-6b30290f14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8A3A4-3C14-4116-A807-92F61EC2D673}">
  <ds:schemaRefs>
    <ds:schemaRef ds:uri="http://schemas.microsoft.com/office/2006/metadata/properties"/>
    <ds:schemaRef ds:uri="http://schemas.microsoft.com/office/infopath/2007/PartnerControls"/>
    <ds:schemaRef ds:uri="8b093407-8446-46c6-8346-b79d1aca47b9"/>
    <ds:schemaRef ds:uri="62475236-c74d-4cf6-bf94-6b30290f14a7"/>
  </ds:schemaRefs>
</ds:datastoreItem>
</file>

<file path=customXml/itemProps2.xml><?xml version="1.0" encoding="utf-8"?>
<ds:datastoreItem xmlns:ds="http://schemas.openxmlformats.org/officeDocument/2006/customXml" ds:itemID="{A52AB593-393F-4DE8-8D67-C5DDEA942FD5}">
  <ds:schemaRefs>
    <ds:schemaRef ds:uri="http://schemas.microsoft.com/sharepoint/v3/contenttype/forms"/>
  </ds:schemaRefs>
</ds:datastoreItem>
</file>

<file path=customXml/itemProps3.xml><?xml version="1.0" encoding="utf-8"?>
<ds:datastoreItem xmlns:ds="http://schemas.openxmlformats.org/officeDocument/2006/customXml" ds:itemID="{06436683-3F43-4507-90D5-B64E6BE36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93407-8446-46c6-8346-b79d1aca47b9"/>
    <ds:schemaRef ds:uri="62475236-c74d-4cf6-bf94-6b30290f1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ENGLISH</vt:lpstr>
      <vt:lpstr>FRANÇAIS</vt:lpstr>
      <vt:lpstr>Validation</vt:lpstr>
      <vt:lpstr>Number</vt:lpstr>
      <vt:lpstr>ENGLISH!Print_Area</vt:lpstr>
      <vt:lpstr>FRANÇAIS!Print_Area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Heffernan</dc:creator>
  <cp:keywords/>
  <dc:description/>
  <cp:lastModifiedBy>Michael Green</cp:lastModifiedBy>
  <cp:revision/>
  <dcterms:created xsi:type="dcterms:W3CDTF">2017-01-27T20:10:31Z</dcterms:created>
  <dcterms:modified xsi:type="dcterms:W3CDTF">2023-05-26T14:27:44Z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0x010100405110E6B83A594CBE94901F59230CC3</vt:lpwstr>
  </property>
  <property fmtid="{D5CDD505-2E9C-101B-9397-08002B2CF9AE}" pid="3" name="Order">
    <vt:r8>554200</vt:r8>
  </property>
  <property fmtid="{D5CDD505-2E9C-101B-9397-08002B2CF9AE}" pid="4" name="ComplianceAssetId">
    <vt:lpwstr/>
  </property>
  <property fmtid="{D5CDD505-2E9C-101B-9397-08002B2CF9AE}" pid="5" name="MediaServiceImageTags">
    <vt:lpwstr/>
  </property>
</Properties>
</file>